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cum\"/>
    </mc:Choice>
  </mc:AlternateContent>
  <xr:revisionPtr revIDLastSave="0" documentId="13_ncr:1_{558552AE-D61F-4D2C-8FF9-5DAB5F319305}" xr6:coauthVersionLast="45" xr6:coauthVersionMax="46" xr10:uidLastSave="{00000000-0000-0000-0000-000000000000}"/>
  <bookViews>
    <workbookView xWindow="-120" yWindow="-120" windowWidth="20730" windowHeight="11160" activeTab="5" xr2:uid="{00000000-000D-0000-FFFF-FFFF00000000}"/>
  </bookViews>
  <sheets>
    <sheet name="June 2020" sheetId="2" r:id="rId1"/>
    <sheet name="July 2020" sheetId="1" r:id="rId2"/>
    <sheet name="Organised Forces" sheetId="5" r:id="rId3"/>
    <sheet name="STATE TRANSFERS" sheetId="3" r:id="rId4"/>
    <sheet name="State Trans 2" sheetId="7" r:id="rId5"/>
    <sheet name="Summary" sheetId="4" r:id="rId6"/>
    <sheet name="Analysis" sheetId="19" r:id="rId7"/>
    <sheet name="Sheet1" sheetId="9" r:id="rId8"/>
    <sheet name="Sheet2" sheetId="10" r:id="rId9"/>
    <sheet name="Sheet3" sheetId="8" r:id="rId10"/>
    <sheet name="Sheet4" sheetId="11" r:id="rId11"/>
    <sheet name="Sheet5" sheetId="12" r:id="rId12"/>
    <sheet name="Sheet6" sheetId="13" r:id="rId13"/>
    <sheet name="Sheet7" sheetId="14" r:id="rId14"/>
    <sheet name="Sheet8" sheetId="15" r:id="rId15"/>
    <sheet name="Sheet9" sheetId="16" r:id="rId16"/>
    <sheet name="Sheet10" sheetId="17" r:id="rId17"/>
    <sheet name="Sheet11" sheetId="18" r:id="rId18"/>
  </sheets>
  <externalReferences>
    <externalReference r:id="rId19"/>
  </externalReferences>
  <definedNames>
    <definedName name="_xlnm.Print_Area" localSheetId="6">Analysis!$A$1:$H$16</definedName>
    <definedName name="_xlnm.Print_Area" localSheetId="5">Summary!$A$1:$J$49</definedName>
    <definedName name="_xlnm.Print_Titles" localSheetId="1">'July 2020'!$A:$E,'July 2020'!$1:$3</definedName>
    <definedName name="_xlnm.Print_Titles" localSheetId="0">'June 2020'!$A:$E,'June 2020'!$1:$3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" i="19" l="1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30" i="19"/>
  <c r="N47" i="19"/>
  <c r="M47" i="19"/>
  <c r="N49" i="19" s="1"/>
  <c r="H33" i="19"/>
  <c r="I35" i="19"/>
  <c r="D31" i="19"/>
  <c r="D32" i="19"/>
  <c r="D33" i="19"/>
  <c r="D34" i="19"/>
  <c r="D35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30" i="19"/>
  <c r="I31" i="19"/>
  <c r="I32" i="19"/>
  <c r="I33" i="19"/>
  <c r="I34" i="19"/>
  <c r="I36" i="19"/>
  <c r="I37" i="19"/>
  <c r="I38" i="19"/>
  <c r="I39" i="19"/>
  <c r="I40" i="19"/>
  <c r="I41" i="19"/>
  <c r="I42" i="19"/>
  <c r="I44" i="19"/>
  <c r="I45" i="19"/>
  <c r="I46" i="19"/>
  <c r="I30" i="19"/>
  <c r="I5" i="19"/>
  <c r="D5" i="19"/>
  <c r="H5" i="19"/>
  <c r="H31" i="19"/>
  <c r="H32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30" i="19"/>
  <c r="D36" i="19"/>
  <c r="D37" i="19"/>
  <c r="D38" i="19"/>
  <c r="D39" i="19"/>
  <c r="D40" i="19"/>
  <c r="D41" i="19"/>
  <c r="D42" i="19"/>
  <c r="D43" i="19"/>
  <c r="D44" i="19"/>
  <c r="D45" i="19"/>
  <c r="D46" i="19"/>
  <c r="D30" i="19"/>
  <c r="F47" i="19"/>
  <c r="G47" i="19"/>
  <c r="C47" i="19"/>
  <c r="B47" i="19"/>
  <c r="H7" i="19"/>
  <c r="I8" i="19"/>
  <c r="I11" i="19"/>
  <c r="J6" i="19"/>
  <c r="J7" i="19"/>
  <c r="J8" i="19"/>
  <c r="J9" i="19"/>
  <c r="J10" i="19"/>
  <c r="J11" i="19"/>
  <c r="J12" i="19"/>
  <c r="J13" i="19"/>
  <c r="J14" i="19"/>
  <c r="J5" i="19"/>
  <c r="I6" i="19"/>
  <c r="I7" i="19"/>
  <c r="I9" i="19"/>
  <c r="I10" i="19"/>
  <c r="I12" i="19"/>
  <c r="I13" i="19"/>
  <c r="I14" i="19"/>
  <c r="G16" i="19"/>
  <c r="F16" i="19"/>
  <c r="H6" i="19"/>
  <c r="H8" i="19"/>
  <c r="H9" i="19"/>
  <c r="H10" i="19"/>
  <c r="H11" i="19"/>
  <c r="H12" i="19"/>
  <c r="H13" i="19"/>
  <c r="H14" i="19"/>
  <c r="C16" i="19"/>
  <c r="D6" i="19"/>
  <c r="D7" i="19"/>
  <c r="D8" i="19"/>
  <c r="D9" i="19"/>
  <c r="D10" i="19"/>
  <c r="D11" i="19"/>
  <c r="D12" i="19"/>
  <c r="D13" i="19"/>
  <c r="D14" i="19"/>
  <c r="B16" i="19"/>
  <c r="E16" i="5"/>
  <c r="D13" i="1"/>
  <c r="D35" i="1"/>
  <c r="D51" i="1"/>
  <c r="D58" i="1"/>
  <c r="D65" i="1"/>
  <c r="D73" i="1"/>
  <c r="D102" i="1"/>
  <c r="D112" i="1"/>
  <c r="D116" i="1"/>
  <c r="D129" i="1"/>
  <c r="I16" i="19" l="1"/>
  <c r="H47" i="19"/>
  <c r="J47" i="19"/>
  <c r="O47" i="19"/>
  <c r="P35" i="19" s="1"/>
  <c r="J16" i="19"/>
  <c r="I47" i="19"/>
  <c r="D47" i="19"/>
  <c r="H16" i="19"/>
  <c r="D16" i="19"/>
  <c r="P32" i="19" l="1"/>
  <c r="P40" i="19"/>
  <c r="P41" i="19"/>
  <c r="P34" i="19"/>
  <c r="P31" i="19"/>
  <c r="P39" i="19"/>
  <c r="P30" i="19"/>
  <c r="P36" i="19"/>
  <c r="P44" i="19"/>
  <c r="P37" i="19"/>
  <c r="P45" i="19"/>
  <c r="P38" i="19"/>
  <c r="P46" i="19"/>
  <c r="P43" i="19"/>
  <c r="P42" i="19"/>
  <c r="P33" i="19"/>
  <c r="H23" i="4"/>
  <c r="H24" i="4" s="1"/>
  <c r="D47" i="5"/>
  <c r="H7" i="4" s="1"/>
  <c r="C47" i="5"/>
  <c r="G7" i="4" s="1"/>
  <c r="I22" i="4" l="1"/>
  <c r="I20" i="4"/>
  <c r="I21" i="4"/>
  <c r="P47" i="19"/>
  <c r="I7" i="4"/>
  <c r="E46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30" i="5"/>
  <c r="E5" i="5"/>
  <c r="E6" i="5"/>
  <c r="E7" i="5"/>
  <c r="E8" i="5"/>
  <c r="E9" i="5"/>
  <c r="E10" i="5"/>
  <c r="E11" i="5"/>
  <c r="E12" i="5"/>
  <c r="E13" i="5"/>
  <c r="E14" i="5"/>
  <c r="E15" i="5"/>
  <c r="E17" i="5"/>
  <c r="E18" i="5"/>
  <c r="E19" i="5"/>
  <c r="E20" i="5"/>
  <c r="E4" i="5"/>
  <c r="D21" i="5"/>
  <c r="D7" i="4" s="1"/>
  <c r="J7" i="4" s="1"/>
  <c r="C21" i="5"/>
  <c r="C7" i="4" s="1"/>
  <c r="D19" i="7"/>
  <c r="D20" i="7"/>
  <c r="D21" i="7"/>
  <c r="D22" i="7"/>
  <c r="D23" i="7"/>
  <c r="D18" i="7"/>
  <c r="D4" i="7"/>
  <c r="D5" i="7"/>
  <c r="D6" i="7"/>
  <c r="D7" i="7"/>
  <c r="D8" i="7"/>
  <c r="D3" i="7"/>
  <c r="C9" i="7"/>
  <c r="C24" i="7"/>
  <c r="B24" i="7"/>
  <c r="J44" i="3"/>
  <c r="H8" i="4" s="1"/>
  <c r="F43" i="3"/>
  <c r="E43" i="3"/>
  <c r="F42" i="3"/>
  <c r="I42" i="3" s="1"/>
  <c r="K42" i="3" s="1"/>
  <c r="H41" i="3"/>
  <c r="G41" i="3"/>
  <c r="F41" i="3"/>
  <c r="E41" i="3"/>
  <c r="C41" i="3"/>
  <c r="C44" i="3" s="1"/>
  <c r="H40" i="3"/>
  <c r="G40" i="3"/>
  <c r="F40" i="3"/>
  <c r="E40" i="3"/>
  <c r="H39" i="3"/>
  <c r="G39" i="3"/>
  <c r="F39" i="3"/>
  <c r="E39" i="3"/>
  <c r="H38" i="3"/>
  <c r="G38" i="3"/>
  <c r="F38" i="3"/>
  <c r="E38" i="3"/>
  <c r="D38" i="3"/>
  <c r="H37" i="3"/>
  <c r="G37" i="3"/>
  <c r="F37" i="3"/>
  <c r="E37" i="3"/>
  <c r="D37" i="3"/>
  <c r="H36" i="3"/>
  <c r="G36" i="3"/>
  <c r="F36" i="3"/>
  <c r="E36" i="3"/>
  <c r="D36" i="3"/>
  <c r="H35" i="3"/>
  <c r="G35" i="3"/>
  <c r="F35" i="3"/>
  <c r="E35" i="3"/>
  <c r="D35" i="3"/>
  <c r="H34" i="3"/>
  <c r="G34" i="3"/>
  <c r="F34" i="3"/>
  <c r="E34" i="3"/>
  <c r="H33" i="3"/>
  <c r="G33" i="3"/>
  <c r="F33" i="3"/>
  <c r="E33" i="3"/>
  <c r="D33" i="3"/>
  <c r="H32" i="3"/>
  <c r="G32" i="3"/>
  <c r="F32" i="3"/>
  <c r="E32" i="3"/>
  <c r="D32" i="3"/>
  <c r="H31" i="3"/>
  <c r="G31" i="3"/>
  <c r="F31" i="3"/>
  <c r="E31" i="3"/>
  <c r="D31" i="3"/>
  <c r="H30" i="3"/>
  <c r="G30" i="3"/>
  <c r="F30" i="3"/>
  <c r="E30" i="3"/>
  <c r="D30" i="3"/>
  <c r="H29" i="3"/>
  <c r="G29" i="3"/>
  <c r="F29" i="3"/>
  <c r="E29" i="3"/>
  <c r="D29" i="3"/>
  <c r="J19" i="3"/>
  <c r="D8" i="4" s="1"/>
  <c r="J8" i="4" s="1"/>
  <c r="B9" i="7"/>
  <c r="E119" i="2"/>
  <c r="E120" i="2"/>
  <c r="E121" i="2"/>
  <c r="E122" i="2"/>
  <c r="E123" i="2"/>
  <c r="E124" i="2"/>
  <c r="E125" i="2"/>
  <c r="E126" i="2"/>
  <c r="E127" i="2"/>
  <c r="E128" i="2"/>
  <c r="E118" i="2"/>
  <c r="E115" i="2"/>
  <c r="E114" i="2"/>
  <c r="E105" i="2"/>
  <c r="E106" i="2"/>
  <c r="E107" i="2"/>
  <c r="E108" i="2"/>
  <c r="E109" i="2"/>
  <c r="E110" i="2"/>
  <c r="E111" i="2"/>
  <c r="E104" i="2"/>
  <c r="E101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75" i="2"/>
  <c r="E68" i="2"/>
  <c r="E69" i="2"/>
  <c r="E70" i="2"/>
  <c r="E71" i="2"/>
  <c r="E72" i="2"/>
  <c r="E67" i="2"/>
  <c r="E61" i="2"/>
  <c r="E62" i="2"/>
  <c r="E63" i="2"/>
  <c r="E64" i="2"/>
  <c r="E60" i="2"/>
  <c r="E54" i="2"/>
  <c r="E55" i="2"/>
  <c r="E56" i="2"/>
  <c r="E57" i="2"/>
  <c r="E53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37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15" i="2"/>
  <c r="E6" i="2"/>
  <c r="E7" i="2"/>
  <c r="E8" i="2"/>
  <c r="E9" i="2"/>
  <c r="E10" i="2"/>
  <c r="E11" i="2"/>
  <c r="E12" i="2"/>
  <c r="E5" i="2"/>
  <c r="D129" i="2"/>
  <c r="C129" i="2"/>
  <c r="D116" i="2"/>
  <c r="C116" i="2"/>
  <c r="D112" i="2"/>
  <c r="C112" i="2"/>
  <c r="D102" i="2"/>
  <c r="C102" i="2"/>
  <c r="D73" i="2"/>
  <c r="C73" i="2"/>
  <c r="D65" i="2"/>
  <c r="C65" i="2"/>
  <c r="D58" i="2"/>
  <c r="C58" i="2"/>
  <c r="D51" i="2"/>
  <c r="C51" i="2"/>
  <c r="D35" i="2"/>
  <c r="C35" i="2"/>
  <c r="D13" i="2"/>
  <c r="C13" i="2"/>
  <c r="E119" i="1"/>
  <c r="E120" i="1"/>
  <c r="E121" i="1"/>
  <c r="E122" i="1"/>
  <c r="E123" i="1"/>
  <c r="E124" i="1"/>
  <c r="E125" i="1"/>
  <c r="E126" i="1"/>
  <c r="E127" i="1"/>
  <c r="E128" i="1"/>
  <c r="E118" i="1"/>
  <c r="E115" i="1"/>
  <c r="E114" i="1"/>
  <c r="E105" i="1"/>
  <c r="E106" i="1"/>
  <c r="E107" i="1"/>
  <c r="E108" i="1"/>
  <c r="E109" i="1"/>
  <c r="E110" i="1"/>
  <c r="E111" i="1"/>
  <c r="E104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75" i="1"/>
  <c r="E68" i="1"/>
  <c r="E69" i="1"/>
  <c r="E70" i="1"/>
  <c r="E71" i="1"/>
  <c r="E72" i="1"/>
  <c r="E67" i="1"/>
  <c r="E61" i="1"/>
  <c r="E62" i="1"/>
  <c r="E63" i="1"/>
  <c r="E64" i="1"/>
  <c r="E60" i="1"/>
  <c r="E54" i="1"/>
  <c r="E55" i="1"/>
  <c r="E56" i="1"/>
  <c r="E57" i="1"/>
  <c r="E53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37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5" i="1"/>
  <c r="E6" i="1"/>
  <c r="E7" i="1"/>
  <c r="E8" i="1"/>
  <c r="E9" i="1"/>
  <c r="E10" i="1"/>
  <c r="E11" i="1"/>
  <c r="E12" i="1"/>
  <c r="E5" i="1"/>
  <c r="C129" i="1"/>
  <c r="C116" i="1"/>
  <c r="C112" i="1"/>
  <c r="C102" i="1"/>
  <c r="C73" i="1"/>
  <c r="C65" i="1"/>
  <c r="C58" i="1"/>
  <c r="D130" i="1"/>
  <c r="C51" i="1"/>
  <c r="C35" i="1"/>
  <c r="C13" i="1"/>
  <c r="I24" i="4" l="1"/>
  <c r="I43" i="3"/>
  <c r="K43" i="3" s="1"/>
  <c r="F44" i="3"/>
  <c r="G44" i="3"/>
  <c r="I30" i="3"/>
  <c r="K30" i="3" s="1"/>
  <c r="D44" i="3"/>
  <c r="I37" i="3"/>
  <c r="K37" i="3" s="1"/>
  <c r="D24" i="7"/>
  <c r="D130" i="2"/>
  <c r="D6" i="4" s="1"/>
  <c r="C130" i="2"/>
  <c r="C6" i="4" s="1"/>
  <c r="E7" i="4"/>
  <c r="E44" i="3"/>
  <c r="I33" i="3"/>
  <c r="K33" i="3" s="1"/>
  <c r="I35" i="3"/>
  <c r="K35" i="3" s="1"/>
  <c r="I38" i="3"/>
  <c r="K38" i="3" s="1"/>
  <c r="I40" i="3"/>
  <c r="K40" i="3" s="1"/>
  <c r="I29" i="3"/>
  <c r="K29" i="3" s="1"/>
  <c r="I32" i="3"/>
  <c r="K32" i="3" s="1"/>
  <c r="I34" i="3"/>
  <c r="K34" i="3" s="1"/>
  <c r="I39" i="3"/>
  <c r="K39" i="3" s="1"/>
  <c r="I31" i="3"/>
  <c r="K31" i="3" s="1"/>
  <c r="I36" i="3"/>
  <c r="K36" i="3" s="1"/>
  <c r="I41" i="3"/>
  <c r="K41" i="3" s="1"/>
  <c r="E47" i="5"/>
  <c r="E21" i="5"/>
  <c r="D9" i="7"/>
  <c r="E65" i="1"/>
  <c r="H44" i="3"/>
  <c r="E129" i="2"/>
  <c r="E116" i="2"/>
  <c r="E112" i="2"/>
  <c r="E102" i="2"/>
  <c r="E73" i="2"/>
  <c r="E65" i="2"/>
  <c r="E58" i="2"/>
  <c r="E51" i="2"/>
  <c r="E35" i="2"/>
  <c r="E13" i="2"/>
  <c r="E129" i="1"/>
  <c r="E116" i="1"/>
  <c r="E112" i="1"/>
  <c r="E102" i="1"/>
  <c r="E73" i="1"/>
  <c r="E58" i="1"/>
  <c r="E51" i="1"/>
  <c r="E35" i="1"/>
  <c r="E13" i="1"/>
  <c r="C130" i="1"/>
  <c r="G6" i="4" s="1"/>
  <c r="H6" i="4"/>
  <c r="J6" i="4" l="1"/>
  <c r="J11" i="4" s="1"/>
  <c r="I6" i="4"/>
  <c r="E6" i="4"/>
  <c r="D10" i="4"/>
  <c r="K44" i="3"/>
  <c r="I44" i="3"/>
  <c r="G8" i="4" s="1"/>
  <c r="E130" i="2"/>
  <c r="E130" i="1"/>
  <c r="I8" i="4" l="1"/>
  <c r="I10" i="4" s="1"/>
  <c r="H10" i="4" l="1"/>
  <c r="G10" i="4"/>
  <c r="E18" i="3" l="1"/>
  <c r="F18" i="3"/>
  <c r="F17" i="3"/>
  <c r="I17" i="3" s="1"/>
  <c r="K17" i="3" s="1"/>
  <c r="H16" i="3"/>
  <c r="H15" i="3"/>
  <c r="H14" i="3"/>
  <c r="H13" i="3"/>
  <c r="H12" i="3"/>
  <c r="H11" i="3"/>
  <c r="H10" i="3"/>
  <c r="H9" i="3"/>
  <c r="H8" i="3"/>
  <c r="H7" i="3"/>
  <c r="H6" i="3"/>
  <c r="H5" i="3"/>
  <c r="H4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E16" i="3"/>
  <c r="E15" i="3"/>
  <c r="E14" i="3"/>
  <c r="E13" i="3"/>
  <c r="E12" i="3"/>
  <c r="E11" i="3"/>
  <c r="E10" i="3"/>
  <c r="D11" i="3"/>
  <c r="D10" i="3"/>
  <c r="E9" i="3"/>
  <c r="E8" i="3"/>
  <c r="E7" i="3"/>
  <c r="E6" i="3"/>
  <c r="E5" i="3"/>
  <c r="E4" i="3"/>
  <c r="D13" i="3"/>
  <c r="D12" i="3"/>
  <c r="D8" i="3"/>
  <c r="D7" i="3"/>
  <c r="D6" i="3"/>
  <c r="D5" i="3"/>
  <c r="D4" i="3"/>
  <c r="C16" i="3"/>
  <c r="C19" i="3" s="1"/>
  <c r="D19" i="3" l="1"/>
  <c r="I18" i="3"/>
  <c r="K18" i="3" s="1"/>
  <c r="F19" i="3"/>
  <c r="E19" i="3"/>
  <c r="I15" i="3"/>
  <c r="K15" i="3" s="1"/>
  <c r="I14" i="3"/>
  <c r="K14" i="3" s="1"/>
  <c r="I16" i="3"/>
  <c r="K16" i="3" s="1"/>
  <c r="I13" i="3"/>
  <c r="K13" i="3" s="1"/>
  <c r="I12" i="3"/>
  <c r="K12" i="3" s="1"/>
  <c r="I11" i="3"/>
  <c r="K11" i="3" s="1"/>
  <c r="I10" i="3"/>
  <c r="K10" i="3" s="1"/>
  <c r="H19" i="3" l="1"/>
  <c r="G19" i="3"/>
  <c r="I9" i="3"/>
  <c r="K9" i="3" s="1"/>
  <c r="I8" i="3"/>
  <c r="K8" i="3" s="1"/>
  <c r="I7" i="3"/>
  <c r="K7" i="3" s="1"/>
  <c r="I6" i="3"/>
  <c r="K6" i="3" s="1"/>
  <c r="I5" i="3"/>
  <c r="K5" i="3" s="1"/>
  <c r="I4" i="3"/>
  <c r="I19" i="3" l="1"/>
  <c r="C8" i="4" s="1"/>
  <c r="K4" i="3"/>
  <c r="K19" i="3" s="1"/>
  <c r="E8" i="4" l="1"/>
  <c r="E10" i="4" s="1"/>
  <c r="C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Abate Chaplain Japheth</author>
    <author>ADMIN</author>
  </authors>
  <commentList>
    <comment ref="D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Abate Chaplain Japheth:</t>
        </r>
        <r>
          <rPr>
            <sz val="9"/>
            <color indexed="81"/>
            <rFont val="Tahoma"/>
            <charset val="1"/>
          </rPr>
          <t xml:space="preserve">
paid using local collections(NRA)</t>
        </r>
      </text>
    </comment>
    <comment ref="D1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1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38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paid using local collections(NRA)</t>
        </r>
      </text>
    </comment>
    <comment ref="D39" authorId="1" shapeId="0" xr:uid="{00000000-0006-0000-0000-000006000000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paid using local collections(NRA)</t>
        </r>
      </text>
    </comment>
    <comment ref="D5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5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63" authorId="1" shapeId="0" xr:uid="{00000000-0006-0000-0000-000009000000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paid using local collections(NRA)</t>
        </r>
      </text>
    </comment>
    <comment ref="D6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7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7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7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7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8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88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90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95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97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98" authorId="1" shapeId="0" xr:uid="{00000000-0006-0000-0000-000014000000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paid using local collections(NRA)</t>
        </r>
      </text>
    </comment>
    <comment ref="D99" authorId="1" shapeId="0" xr:uid="{00000000-0006-0000-0000-000015000000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paid using local collections(NRA)</t>
        </r>
      </text>
    </comment>
    <comment ref="D101" authorId="1" shapeId="0" xr:uid="{00000000-0006-0000-0000-000016000000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paid using local collections(NRA)</t>
        </r>
      </text>
    </comment>
    <comment ref="D10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119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121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126" authorId="1" shapeId="0" xr:uid="{00000000-0006-0000-0000-00001A000000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paid using local collections(NRA)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Abate Chaplain Japheth</author>
    <author>Gweslink</author>
  </authors>
  <commentList>
    <comment ref="D6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Abate Chaplain Japheth:</t>
        </r>
        <r>
          <rPr>
            <sz val="9"/>
            <color indexed="81"/>
            <rFont val="Tahoma"/>
            <charset val="1"/>
          </rPr>
          <t xml:space="preserve">
Paid using local collections(NRA)</t>
        </r>
      </text>
    </comment>
    <comment ref="D1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1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2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38" authorId="1" shapeId="0" xr:uid="{00000000-0006-0000-0100-000005000000}">
      <text>
        <r>
          <rPr>
            <b/>
            <sz val="9"/>
            <color indexed="81"/>
            <rFont val="Tahoma"/>
            <charset val="1"/>
          </rPr>
          <t>Gweslink:</t>
        </r>
        <r>
          <rPr>
            <sz val="9"/>
            <color indexed="81"/>
            <rFont val="Tahoma"/>
            <charset val="1"/>
          </rPr>
          <t xml:space="preserve">
paid using local collections(NRA)</t>
        </r>
      </text>
    </comment>
    <comment ref="D39" authorId="1" shapeId="0" xr:uid="{00000000-0006-0000-0100-000006000000}">
      <text>
        <r>
          <rPr>
            <b/>
            <sz val="9"/>
            <color indexed="81"/>
            <rFont val="Tahoma"/>
            <charset val="1"/>
          </rPr>
          <t>Gweslink:</t>
        </r>
        <r>
          <rPr>
            <sz val="9"/>
            <color indexed="81"/>
            <rFont val="Tahoma"/>
            <charset val="1"/>
          </rPr>
          <t xml:space="preserve">
paid using local collections(NRA)</t>
        </r>
      </text>
    </comment>
    <comment ref="D5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54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63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67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7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76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7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78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82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88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90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95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9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98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99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101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105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119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121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D126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Abate Chaplain Japheth</author>
  </authors>
  <commentList>
    <comment ref="D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Abate Chaplain Japheth</author>
  </authors>
  <commentList>
    <comment ref="C42" authorId="0" shapeId="0" xr:uid="{7671D20E-C7E6-4DFE-9A45-587FDCABE8E8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  <comment ref="M42" authorId="0" shapeId="0" xr:uid="{5449A330-8526-40B1-A877-B20768E8EB3E}">
      <text>
        <r>
          <rPr>
            <b/>
            <sz val="9"/>
            <color indexed="81"/>
            <rFont val="Tahoma"/>
            <family val="2"/>
          </rPr>
          <t>Abate Chaplain Japheth:</t>
        </r>
        <r>
          <rPr>
            <sz val="9"/>
            <color indexed="81"/>
            <rFont val="Tahoma"/>
            <family val="2"/>
          </rPr>
          <t xml:space="preserve">
paid using local collections(NRA)</t>
        </r>
      </text>
    </comment>
  </commentList>
</comments>
</file>

<file path=xl/sharedStrings.xml><?xml version="1.0" encoding="utf-8"?>
<sst xmlns="http://schemas.openxmlformats.org/spreadsheetml/2006/main" count="506" uniqueCount="213">
  <si>
    <t>Accountability Sectors</t>
  </si>
  <si>
    <t>1041 (MOF) Fin &amp; Economic</t>
  </si>
  <si>
    <t>2011 (AUD) Audit Chamber</t>
  </si>
  <si>
    <t>2021 (STA) Nat Bureau Statistics</t>
  </si>
  <si>
    <t>2041 (ACC) Anti-Corruption Co</t>
  </si>
  <si>
    <t>2051 (FFM) FFAMC</t>
  </si>
  <si>
    <t>2061 (RDF) Rec &amp; Dev Fund</t>
  </si>
  <si>
    <t>2261 (NRA) Nat Revenue</t>
  </si>
  <si>
    <t>Sub Total Accountability Sector</t>
  </si>
  <si>
    <t>Economic Functions</t>
  </si>
  <si>
    <t>1253 (MTI) Trade Inv &amp; Indus</t>
  </si>
  <si>
    <t>1311 (MED) Min Energy &amp; Dams</t>
  </si>
  <si>
    <t>1321 (MWRI) Water Res &amp; Irrigation</t>
  </si>
  <si>
    <t>1331 (MMI) Min of Mining</t>
  </si>
  <si>
    <t>1341 (MPO) Min of Petroleum</t>
  </si>
  <si>
    <t>1361 (MIC) Min Info Comms Telecom</t>
  </si>
  <si>
    <t>1491 (MEA) Min East African Affairs</t>
  </si>
  <si>
    <t>2071 (UWC) Urban Water Corp</t>
  </si>
  <si>
    <t>2171 (EC) Electricity Cooporation</t>
  </si>
  <si>
    <t>2281 (IA) Investment</t>
  </si>
  <si>
    <t>2291 (STD) Nat Bureau of Standard</t>
  </si>
  <si>
    <t>2331 (PGC) Petroleum and Gas</t>
  </si>
  <si>
    <t>2381 S.Sudan Broadcasting</t>
  </si>
  <si>
    <t>2391 (MA) Media Authority</t>
  </si>
  <si>
    <t>2401 (AIC) Access to Info Comm</t>
  </si>
  <si>
    <t>Sub Total Economic Sector</t>
  </si>
  <si>
    <t>1401 (MED) Gen Education &amp;</t>
  </si>
  <si>
    <t>1411 (MHE) Bahr El Ghazal Univer</t>
  </si>
  <si>
    <t>1411 (MHE) Dr. John G. University</t>
  </si>
  <si>
    <t>1411 (MHE) Higher Educ, Sci &amp;</t>
  </si>
  <si>
    <t>1411 (MHE) Juba University</t>
  </si>
  <si>
    <t>1411 (MHE) Northern B-Ghazal Univ</t>
  </si>
  <si>
    <t>1411 (MHE) Rumbek University</t>
  </si>
  <si>
    <t>1411 (MHE) Torit University</t>
  </si>
  <si>
    <t>1411 (MHE) Upper Nile University</t>
  </si>
  <si>
    <t>1411 (MHE) Western Eq. University</t>
  </si>
  <si>
    <t>2421 (NEC) National Examination C</t>
  </si>
  <si>
    <t>Sub Total Education Sector</t>
  </si>
  <si>
    <t>Health Sector</t>
  </si>
  <si>
    <t>1091 (MOH) Health</t>
  </si>
  <si>
    <t>2251 (HAC) HIV/Aids</t>
  </si>
  <si>
    <t>2301 (DFC) Drug &amp; Food</t>
  </si>
  <si>
    <t>Sub Total Health Sector</t>
  </si>
  <si>
    <t>Infrastructure  Sector</t>
  </si>
  <si>
    <t>1101 (MLH) Lands, Housing &amp; Phusical</t>
  </si>
  <si>
    <t>1381 (MTR) Min Transport</t>
  </si>
  <si>
    <t>1391 (MRB) Min Roads &amp; Bridges</t>
  </si>
  <si>
    <t>2211 (RA) SS Roads Authority</t>
  </si>
  <si>
    <t>2341 (CAA) Civil Aviation Authority</t>
  </si>
  <si>
    <t>Sub Total Infrastructure  Sector</t>
  </si>
  <si>
    <t>Natural Resouces  Sector</t>
  </si>
  <si>
    <t>1271 (MLF) Livestock &amp; Fisheries</t>
  </si>
  <si>
    <t>1271 MLF)  Livestock &amp; Fisheries</t>
  </si>
  <si>
    <t>1421 (MAF) Agriculture &amp; Food</t>
  </si>
  <si>
    <t>1441 (MEF) Environment &amp; Forestry</t>
  </si>
  <si>
    <t>2271 (LA) Land Commision</t>
  </si>
  <si>
    <t>Sub Total Natural Resouces  Sector</t>
  </si>
  <si>
    <t>Public Admin Sector</t>
  </si>
  <si>
    <t>1001 (OOP) Office of the President</t>
  </si>
  <si>
    <t>1031 (MFA) Foreign Affairs &amp;</t>
  </si>
  <si>
    <t>1291 (MCA) Cabinet Affairs</t>
  </si>
  <si>
    <t>1301 (MPA) Parliamentary Affairs</t>
  </si>
  <si>
    <t>1371 (MFE) Min Federal Affairs</t>
  </si>
  <si>
    <t>1431 (MLP) Lab Public Service</t>
  </si>
  <si>
    <t>1471 (MOPA)  Presidential Affairs</t>
  </si>
  <si>
    <t>2001 (NLA) Nat Legislative Asembly</t>
  </si>
  <si>
    <t>2081 (CSC) Civil Service Commission</t>
  </si>
  <si>
    <t>2091 (LGB) Local Government B</t>
  </si>
  <si>
    <t>2101 (EJC) Empl Justice</t>
  </si>
  <si>
    <t>2111 (PGC) Publ Grievances</t>
  </si>
  <si>
    <t>2221 (COS) Council of States</t>
  </si>
  <si>
    <t>2222 (COS) Council of States</t>
  </si>
  <si>
    <t>2311 (NCR) Nat Constitution Review.</t>
  </si>
  <si>
    <t>2361 (PSC) Parliament Service</t>
  </si>
  <si>
    <t>2371 (NCIA) North Corr Implem</t>
  </si>
  <si>
    <t>2431 (PPC) Political Parties</t>
  </si>
  <si>
    <t>Sub Total P/Admin Sector</t>
  </si>
  <si>
    <t>Rule of Law  Sector</t>
  </si>
  <si>
    <t>1021 (MOJ) Justice &amp; Constit</t>
  </si>
  <si>
    <t>2031 (JSS) Judiciary of South</t>
  </si>
  <si>
    <t>2121 (LRC) Law Review Commiss</t>
  </si>
  <si>
    <t>2131 (CSS) Commun Sec &amp; Small</t>
  </si>
  <si>
    <t>2141 (HRC) Human Rights Commission</t>
  </si>
  <si>
    <t>Sub Total Rule of Law  Sector</t>
  </si>
  <si>
    <t>Security  Sector</t>
  </si>
  <si>
    <t>2151 (DMA) De-Mining (Mine Action)</t>
  </si>
  <si>
    <t>2161 (DDR) Disarm Demob &amp; Rei</t>
  </si>
  <si>
    <t>Sub Total Security  Sector</t>
  </si>
  <si>
    <t>Hum/Social Welfare Sector</t>
  </si>
  <si>
    <t>1191 (MGC) Gender, Child &amp;</t>
  </si>
  <si>
    <t>1201 (MCY) Culture, Youth &amp;</t>
  </si>
  <si>
    <t>1281 (MHD) Hum Aff &amp; Disaster</t>
  </si>
  <si>
    <t>1501 (MCM) Culture,Mseu.&amp; Nat.Heri.</t>
  </si>
  <si>
    <t>1481 (MPB)  Min Peace Building</t>
  </si>
  <si>
    <t>2181 (RRC) Relief &amp; Rehab</t>
  </si>
  <si>
    <t>2201 (NEC) Nat Elections Comm</t>
  </si>
  <si>
    <t>2231 (PC) Peace Commission</t>
  </si>
  <si>
    <t>2241 (WWO) War Disabled, Wid</t>
  </si>
  <si>
    <t>Sub Total Hum/Social Welfare Sector</t>
  </si>
  <si>
    <t>Grand Total</t>
  </si>
  <si>
    <t>NATIONAL MINISTRY OF FINANCE AND PLANNING</t>
  </si>
  <si>
    <t>Parade</t>
  </si>
  <si>
    <t>Ministry of Interior HQs</t>
  </si>
  <si>
    <t>Fire Brigade</t>
  </si>
  <si>
    <t>Police</t>
  </si>
  <si>
    <t>Nationality and Passport</t>
  </si>
  <si>
    <t>Prisons</t>
  </si>
  <si>
    <t>Tourism</t>
  </si>
  <si>
    <t xml:space="preserve">Wildlife </t>
  </si>
  <si>
    <t>Veterans Affairs</t>
  </si>
  <si>
    <t>Ministry of Defence</t>
  </si>
  <si>
    <t>General Inteligence Bureau</t>
  </si>
  <si>
    <t>Internal Security Bureau</t>
  </si>
  <si>
    <t>G. Total</t>
  </si>
  <si>
    <t>1362 (MIC) Min Info Comms Telecom</t>
  </si>
  <si>
    <t>2351 (NCA) National Comm Authority</t>
  </si>
  <si>
    <t>Education Sector (April 2020)</t>
  </si>
  <si>
    <t>1002 (OOP) Office of the President</t>
  </si>
  <si>
    <t>2321 (CRA) Comm for Refugee Affairs</t>
  </si>
  <si>
    <t>State</t>
  </si>
  <si>
    <t>Code</t>
  </si>
  <si>
    <t>Jonglei</t>
  </si>
  <si>
    <t>Lakes</t>
  </si>
  <si>
    <t>State Finance</t>
  </si>
  <si>
    <t>Heal Sci Institute</t>
  </si>
  <si>
    <t>Civil Defense</t>
  </si>
  <si>
    <t>Prison</t>
  </si>
  <si>
    <t>Wildlife</t>
  </si>
  <si>
    <t>Total</t>
  </si>
  <si>
    <t>Central Equatoria</t>
  </si>
  <si>
    <t>Eastern Equatoria</t>
  </si>
  <si>
    <t>Northern Bhar el Ghazal</t>
  </si>
  <si>
    <t>Unity</t>
  </si>
  <si>
    <t>Upper Nile</t>
  </si>
  <si>
    <t>Warrap</t>
  </si>
  <si>
    <t>Western Equatoria</t>
  </si>
  <si>
    <t>Western Bhar el Ghazal</t>
  </si>
  <si>
    <t>Boma Administrative Area</t>
  </si>
  <si>
    <t>Ruweng Administrative Area</t>
  </si>
  <si>
    <t>Abyei Administrative Area</t>
  </si>
  <si>
    <t>Health Science Institute</t>
  </si>
  <si>
    <t>Salary Difference</t>
  </si>
  <si>
    <t>Pension</t>
  </si>
  <si>
    <t>S/No</t>
  </si>
  <si>
    <t>Institutions</t>
  </si>
  <si>
    <t>Central Government (Civilians)</t>
  </si>
  <si>
    <t>Organized Forces</t>
  </si>
  <si>
    <t>States Transfers</t>
  </si>
  <si>
    <t>1</t>
  </si>
  <si>
    <t>2</t>
  </si>
  <si>
    <t>3</t>
  </si>
  <si>
    <t>July 2020 Estimaes</t>
  </si>
  <si>
    <t>Variance</t>
  </si>
  <si>
    <t>July 2020 Actual Payments</t>
  </si>
  <si>
    <t>June - 2020 Estimates</t>
  </si>
  <si>
    <t>June - 2020 Actual Payments</t>
  </si>
  <si>
    <t>June 2020 Estimates</t>
  </si>
  <si>
    <t>June 2020 Actual Payments</t>
  </si>
  <si>
    <t>July 2020 Estimates</t>
  </si>
  <si>
    <t>State Transfers by Agencies (June 2020)</t>
  </si>
  <si>
    <t>State Transfers by Agencies (July 2020)</t>
  </si>
  <si>
    <t>State Transfers by States &amp; Admin Areas (July 2020)</t>
  </si>
  <si>
    <t>Agency</t>
  </si>
  <si>
    <t>Salary Arrears for June 2020  (Central Government)</t>
  </si>
  <si>
    <t>Salary Arrears for July 2020  (Central Government)</t>
  </si>
  <si>
    <t xml:space="preserve"> Salary Arrears for June 2020 (ORGANIZED FORCES) </t>
  </si>
  <si>
    <t>National Ministry of Finance and Planning (MoFP)</t>
  </si>
  <si>
    <t xml:space="preserve"> Salary Arrears for July 2020 (ORGANIZED FORCES) </t>
  </si>
  <si>
    <t>State Transfers  by States &amp; Admin Areas (June 2020)</t>
  </si>
  <si>
    <t>June 2020 - Estimates</t>
  </si>
  <si>
    <t>July 2020- Estimates</t>
  </si>
  <si>
    <t>July 2020 - Actual Payments</t>
  </si>
  <si>
    <t>July - 2020 Estimates</t>
  </si>
  <si>
    <t>July - 2020 Actual Payments</t>
  </si>
  <si>
    <t>June 2020 - Actual Expenditures</t>
  </si>
  <si>
    <t>July 2020 - Actual Expenditures</t>
  </si>
  <si>
    <t>Summary of two months (June &amp; July 2020) Salary Arrears against the RCF</t>
  </si>
  <si>
    <t>Sector</t>
  </si>
  <si>
    <t>Sectors</t>
  </si>
  <si>
    <t>Accountability Sector</t>
  </si>
  <si>
    <t>1001 (OOP) Office of the President(Pres. Affairs)</t>
  </si>
  <si>
    <t>Customs Service(NRA)</t>
  </si>
  <si>
    <t>Source: Report from IFMIS(FreeBalance) showing Actual payments</t>
  </si>
  <si>
    <t xml:space="preserve"> </t>
  </si>
  <si>
    <t>Economic Function</t>
  </si>
  <si>
    <t>Education Sector</t>
  </si>
  <si>
    <t>Infrastructure Sector</t>
  </si>
  <si>
    <t>Natural Resources Sector</t>
  </si>
  <si>
    <t>Public Administration Sector</t>
  </si>
  <si>
    <t xml:space="preserve">Rule of Law Sector </t>
  </si>
  <si>
    <t>Security Sector</t>
  </si>
  <si>
    <t>Humanitarian &amp; Social Welfare</t>
  </si>
  <si>
    <t>Budget</t>
  </si>
  <si>
    <t>Actuals Expenditures</t>
  </si>
  <si>
    <t>Actual Expenditures</t>
  </si>
  <si>
    <t>Civilian</t>
  </si>
  <si>
    <t>Org Forces</t>
  </si>
  <si>
    <t>States</t>
  </si>
  <si>
    <t>Central Government by Sectors</t>
  </si>
  <si>
    <t>Exp as % of Budget</t>
  </si>
  <si>
    <t>Notes</t>
  </si>
  <si>
    <t xml:space="preserve">The collumns in Green are estimates from Budget </t>
  </si>
  <si>
    <t>The Pink collumns are the variance</t>
  </si>
  <si>
    <t>Blank space indicate staff are outside electronic payroll system. They are paid only from Govt. own funds</t>
  </si>
  <si>
    <t>They will be moved to electronic payroll system once the recruitment process is completed by Public Service &amp; HRD</t>
  </si>
  <si>
    <t>Notes:</t>
  </si>
  <si>
    <t>Organized Forces by Agencies</t>
  </si>
  <si>
    <t>Exp  as % of Budget</t>
  </si>
  <si>
    <t>Jun-2020 Actaul Expenditures</t>
  </si>
  <si>
    <t>Jul-2020 Actual Expenditures</t>
  </si>
  <si>
    <t>%</t>
  </si>
  <si>
    <t>Summary Distribution of RCF Proceeds to Organized Forces by Agency (In Bn SSP)</t>
  </si>
  <si>
    <t>The collumns in Yellow Colour are actual payments against the RCF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</si>
</sst>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_(* #,##0.0000_);_(* \(#,##0.0000\);_(* &quot;-&quot;????_);_(@_)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8"/>
      <name val="Calibri"/>
      <family val="2"/>
      <scheme val="minor"/>
    </font>
    <font>
      <sz val="16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double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</cellStyleXfs>
  <cellXfs count="295">
    <xf numFmtId="0" fontId="0" fillId="0" borderId="0" xfId="0"/>
    <xf numFmtId="43" fontId="0" fillId="0" borderId="0" xfId="1" applyFont="1"/>
    <xf numFmtId="43" fontId="0" fillId="0" borderId="0" xfId="0" applyNumberFormat="1"/>
    <xf numFmtId="49" fontId="0" fillId="0" borderId="12" xfId="0" applyNumberFormat="1" applyBorder="1"/>
    <xf numFmtId="0" fontId="0" fillId="4" borderId="2" xfId="0" applyFill="1" applyBorder="1" applyAlignment="1">
      <alignment horizontal="center"/>
    </xf>
    <xf numFmtId="0" fontId="6" fillId="5" borderId="6" xfId="0" applyFont="1" applyFill="1" applyBorder="1"/>
    <xf numFmtId="0" fontId="0" fillId="5" borderId="2" xfId="0" applyFill="1" applyBorder="1" applyAlignment="1">
      <alignment horizontal="center"/>
    </xf>
    <xf numFmtId="0" fontId="5" fillId="6" borderId="6" xfId="0" applyFont="1" applyFill="1" applyBorder="1"/>
    <xf numFmtId="0" fontId="7" fillId="6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" applyFont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5" fillId="6" borderId="14" xfId="0" applyFont="1" applyFill="1" applyBorder="1"/>
    <xf numFmtId="0" fontId="5" fillId="7" borderId="16" xfId="0" applyFont="1" applyFill="1" applyBorder="1"/>
    <xf numFmtId="43" fontId="6" fillId="8" borderId="2" xfId="1" applyFont="1" applyFill="1" applyBorder="1" applyAlignment="1">
      <alignment horizontal="center"/>
    </xf>
    <xf numFmtId="43" fontId="6" fillId="8" borderId="15" xfId="1" applyFont="1" applyFill="1" applyBorder="1" applyAlignment="1">
      <alignment horizontal="center"/>
    </xf>
    <xf numFmtId="43" fontId="6" fillId="8" borderId="12" xfId="1" applyFont="1" applyFill="1" applyBorder="1" applyAlignment="1">
      <alignment horizontal="center"/>
    </xf>
    <xf numFmtId="0" fontId="6" fillId="9" borderId="6" xfId="0" applyFont="1" applyFill="1" applyBorder="1"/>
    <xf numFmtId="0" fontId="6" fillId="9" borderId="11" xfId="0" applyFont="1" applyFill="1" applyBorder="1"/>
    <xf numFmtId="0" fontId="5" fillId="6" borderId="14" xfId="0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6" fillId="0" borderId="0" xfId="0" applyFont="1"/>
    <xf numFmtId="0" fontId="6" fillId="0" borderId="0" xfId="0" applyFont="1" applyFill="1" applyBorder="1"/>
    <xf numFmtId="43" fontId="6" fillId="0" borderId="0" xfId="0" applyNumberFormat="1" applyFont="1" applyBorder="1"/>
    <xf numFmtId="0" fontId="6" fillId="0" borderId="0" xfId="0" applyFont="1" applyBorder="1"/>
    <xf numFmtId="43" fontId="13" fillId="0" borderId="2" xfId="1" applyFont="1" applyBorder="1"/>
    <xf numFmtId="39" fontId="0" fillId="0" borderId="0" xfId="0" applyNumberFormat="1"/>
    <xf numFmtId="164" fontId="0" fillId="0" borderId="0" xfId="0" applyNumberFormat="1"/>
    <xf numFmtId="43" fontId="2" fillId="0" borderId="0" xfId="1" applyFont="1"/>
    <xf numFmtId="0" fontId="2" fillId="10" borderId="2" xfId="0" applyFont="1" applyFill="1" applyBorder="1" applyAlignment="1">
      <alignment horizontal="center"/>
    </xf>
    <xf numFmtId="0" fontId="6" fillId="9" borderId="14" xfId="0" applyFont="1" applyFill="1" applyBorder="1"/>
    <xf numFmtId="49" fontId="6" fillId="4" borderId="15" xfId="0" applyNumberFormat="1" applyFont="1" applyFill="1" applyBorder="1" applyAlignment="1">
      <alignment horizontal="center"/>
    </xf>
    <xf numFmtId="0" fontId="5" fillId="10" borderId="6" xfId="0" applyFont="1" applyFill="1" applyBorder="1"/>
    <xf numFmtId="43" fontId="0" fillId="2" borderId="0" xfId="2" applyNumberFormat="1" applyFont="1" applyBorder="1" applyAlignment="1">
      <alignment horizontal="center"/>
    </xf>
    <xf numFmtId="0" fontId="13" fillId="0" borderId="0" xfId="0" applyFont="1"/>
    <xf numFmtId="43" fontId="13" fillId="0" borderId="0" xfId="0" applyNumberFormat="1" applyFont="1"/>
    <xf numFmtId="0" fontId="16" fillId="0" borderId="0" xfId="0" applyFont="1"/>
    <xf numFmtId="39" fontId="13" fillId="0" borderId="0" xfId="0" applyNumberFormat="1" applyFont="1"/>
    <xf numFmtId="43" fontId="13" fillId="0" borderId="0" xfId="1" applyFont="1"/>
    <xf numFmtId="165" fontId="13" fillId="0" borderId="0" xfId="0" applyNumberFormat="1" applyFont="1"/>
    <xf numFmtId="0" fontId="13" fillId="11" borderId="12" xfId="0" applyFont="1" applyFill="1" applyBorder="1"/>
    <xf numFmtId="0" fontId="13" fillId="11" borderId="2" xfId="0" applyFont="1" applyFill="1" applyBorder="1"/>
    <xf numFmtId="0" fontId="5" fillId="11" borderId="23" xfId="0" applyFont="1" applyFill="1" applyBorder="1"/>
    <xf numFmtId="43" fontId="11" fillId="2" borderId="0" xfId="2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43" fontId="6" fillId="0" borderId="0" xfId="1" applyFont="1" applyBorder="1" applyAlignment="1">
      <alignment horizontal="center"/>
    </xf>
    <xf numFmtId="39" fontId="10" fillId="10" borderId="2" xfId="0" applyNumberFormat="1" applyFont="1" applyFill="1" applyBorder="1" applyAlignment="1">
      <alignment horizontal="right"/>
    </xf>
    <xf numFmtId="43" fontId="13" fillId="0" borderId="0" xfId="1" applyFont="1" applyBorder="1" applyAlignment="1">
      <alignment horizontal="center"/>
    </xf>
    <xf numFmtId="39" fontId="5" fillId="10" borderId="2" xfId="0" applyNumberFormat="1" applyFont="1" applyFill="1" applyBorder="1" applyAlignment="1">
      <alignment horizontal="right"/>
    </xf>
    <xf numFmtId="0" fontId="3" fillId="0" borderId="11" xfId="0" applyFont="1" applyBorder="1"/>
    <xf numFmtId="0" fontId="3" fillId="0" borderId="16" xfId="0" applyFont="1" applyBorder="1"/>
    <xf numFmtId="0" fontId="3" fillId="0" borderId="22" xfId="0" applyFont="1" applyBorder="1"/>
    <xf numFmtId="0" fontId="3" fillId="0" borderId="13" xfId="0" applyFont="1" applyBorder="1"/>
    <xf numFmtId="39" fontId="13" fillId="4" borderId="2" xfId="1" applyNumberFormat="1" applyFont="1" applyFill="1" applyBorder="1" applyAlignment="1">
      <alignment horizontal="right"/>
    </xf>
    <xf numFmtId="39" fontId="13" fillId="5" borderId="2" xfId="1" applyNumberFormat="1" applyFont="1" applyFill="1" applyBorder="1" applyAlignment="1">
      <alignment horizontal="right"/>
    </xf>
    <xf numFmtId="39" fontId="5" fillId="6" borderId="2" xfId="1" applyNumberFormat="1" applyFont="1" applyFill="1" applyBorder="1" applyAlignment="1">
      <alignment horizontal="right"/>
    </xf>
    <xf numFmtId="39" fontId="13" fillId="0" borderId="0" xfId="1" applyNumberFormat="1" applyFont="1" applyBorder="1" applyAlignment="1">
      <alignment horizontal="right"/>
    </xf>
    <xf numFmtId="39" fontId="13" fillId="4" borderId="15" xfId="1" applyNumberFormat="1" applyFont="1" applyFill="1" applyBorder="1" applyAlignment="1">
      <alignment horizontal="right"/>
    </xf>
    <xf numFmtId="39" fontId="5" fillId="10" borderId="2" xfId="1" applyNumberFormat="1" applyFont="1" applyFill="1" applyBorder="1" applyAlignment="1">
      <alignment horizontal="right"/>
    </xf>
    <xf numFmtId="43" fontId="5" fillId="4" borderId="9" xfId="1" applyFont="1" applyFill="1" applyBorder="1" applyAlignment="1">
      <alignment horizontal="center" wrapText="1"/>
    </xf>
    <xf numFmtId="43" fontId="5" fillId="4" borderId="10" xfId="1" applyFont="1" applyFill="1" applyBorder="1" applyAlignment="1">
      <alignment horizontal="center" wrapText="1"/>
    </xf>
    <xf numFmtId="39" fontId="13" fillId="4" borderId="7" xfId="1" applyNumberFormat="1" applyFont="1" applyFill="1" applyBorder="1" applyAlignment="1">
      <alignment horizontal="right"/>
    </xf>
    <xf numFmtId="39" fontId="5" fillId="6" borderId="7" xfId="1" applyNumberFormat="1" applyFont="1" applyFill="1" applyBorder="1" applyAlignment="1">
      <alignment horizontal="right"/>
    </xf>
    <xf numFmtId="39" fontId="5" fillId="10" borderId="7" xfId="1" applyNumberFormat="1" applyFont="1" applyFill="1" applyBorder="1" applyAlignment="1">
      <alignment horizontal="right"/>
    </xf>
    <xf numFmtId="39" fontId="5" fillId="10" borderId="7" xfId="0" applyNumberFormat="1" applyFont="1" applyFill="1" applyBorder="1" applyAlignment="1">
      <alignment horizontal="right"/>
    </xf>
    <xf numFmtId="0" fontId="5" fillId="7" borderId="25" xfId="0" applyFont="1" applyFill="1" applyBorder="1"/>
    <xf numFmtId="49" fontId="6" fillId="0" borderId="12" xfId="0" applyNumberFormat="1" applyFont="1" applyBorder="1"/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10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39" fontId="6" fillId="4" borderId="2" xfId="1" applyNumberFormat="1" applyFont="1" applyFill="1" applyBorder="1" applyAlignment="1">
      <alignment horizontal="right"/>
    </xf>
    <xf numFmtId="39" fontId="6" fillId="5" borderId="2" xfId="1" applyNumberFormat="1" applyFont="1" applyFill="1" applyBorder="1" applyAlignment="1">
      <alignment horizontal="right"/>
    </xf>
    <xf numFmtId="39" fontId="6" fillId="0" borderId="0" xfId="1" applyNumberFormat="1" applyFont="1" applyBorder="1" applyAlignment="1">
      <alignment horizontal="right"/>
    </xf>
    <xf numFmtId="39" fontId="6" fillId="4" borderId="15" xfId="1" applyNumberFormat="1" applyFont="1" applyFill="1" applyBorder="1" applyAlignment="1">
      <alignment horizontal="right"/>
    </xf>
    <xf numFmtId="39" fontId="10" fillId="10" borderId="2" xfId="1" applyNumberFormat="1" applyFont="1" applyFill="1" applyBorder="1" applyAlignment="1">
      <alignment horizontal="right"/>
    </xf>
    <xf numFmtId="43" fontId="10" fillId="4" borderId="9" xfId="1" applyFont="1" applyFill="1" applyBorder="1" applyAlignment="1">
      <alignment horizontal="center" wrapText="1"/>
    </xf>
    <xf numFmtId="44" fontId="0" fillId="0" borderId="0" xfId="0" applyNumberFormat="1"/>
    <xf numFmtId="43" fontId="5" fillId="0" borderId="13" xfId="1" applyFont="1" applyBorder="1" applyAlignment="1">
      <alignment horizontal="left"/>
    </xf>
    <xf numFmtId="43" fontId="5" fillId="0" borderId="6" xfId="1" applyFont="1" applyFill="1" applyBorder="1" applyAlignment="1">
      <alignment horizontal="left"/>
    </xf>
    <xf numFmtId="43" fontId="5" fillId="0" borderId="11" xfId="1" applyFont="1" applyBorder="1" applyAlignment="1">
      <alignment horizontal="left"/>
    </xf>
    <xf numFmtId="43" fontId="5" fillId="0" borderId="6" xfId="1" applyFont="1" applyBorder="1" applyAlignment="1">
      <alignment horizontal="left"/>
    </xf>
    <xf numFmtId="43" fontId="5" fillId="0" borderId="14" xfId="1" applyFont="1" applyBorder="1" applyAlignment="1">
      <alignment horizontal="left"/>
    </xf>
    <xf numFmtId="43" fontId="5" fillId="0" borderId="25" xfId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3" fontId="5" fillId="0" borderId="0" xfId="1" applyFont="1" applyBorder="1" applyAlignment="1">
      <alignment horizontal="left"/>
    </xf>
    <xf numFmtId="43" fontId="13" fillId="0" borderId="0" xfId="0" applyNumberFormat="1" applyFont="1" applyBorder="1" applyAlignment="1">
      <alignment horizontal="center"/>
    </xf>
    <xf numFmtId="43" fontId="5" fillId="0" borderId="0" xfId="1" applyFont="1" applyFill="1" applyBorder="1" applyAlignment="1">
      <alignment horizontal="left"/>
    </xf>
    <xf numFmtId="43" fontId="13" fillId="0" borderId="0" xfId="1" applyFont="1" applyBorder="1"/>
    <xf numFmtId="43" fontId="13" fillId="0" borderId="0" xfId="0" applyNumberFormat="1" applyFont="1" applyBorder="1"/>
    <xf numFmtId="43" fontId="0" fillId="0" borderId="0" xfId="0" applyNumberFormat="1" applyBorder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3" fontId="5" fillId="0" borderId="4" xfId="1" applyFont="1" applyBorder="1" applyAlignment="1">
      <alignment horizontal="center" wrapText="1"/>
    </xf>
    <xf numFmtId="43" fontId="5" fillId="0" borderId="4" xfId="1" applyFont="1" applyFill="1" applyBorder="1" applyAlignment="1">
      <alignment horizontal="center" wrapText="1"/>
    </xf>
    <xf numFmtId="43" fontId="5" fillId="0" borderId="5" xfId="1" applyFont="1" applyFill="1" applyBorder="1" applyAlignment="1">
      <alignment horizontal="center" wrapText="1"/>
    </xf>
    <xf numFmtId="0" fontId="13" fillId="0" borderId="6" xfId="0" applyFont="1" applyBorder="1"/>
    <xf numFmtId="0" fontId="13" fillId="0" borderId="2" xfId="0" applyFont="1" applyBorder="1"/>
    <xf numFmtId="43" fontId="13" fillId="0" borderId="2" xfId="1" applyFont="1" applyBorder="1" applyAlignment="1">
      <alignment horizontal="center"/>
    </xf>
    <xf numFmtId="43" fontId="11" fillId="0" borderId="2" xfId="1" applyFont="1" applyBorder="1"/>
    <xf numFmtId="0" fontId="13" fillId="0" borderId="29" xfId="0" applyFont="1" applyBorder="1"/>
    <xf numFmtId="0" fontId="5" fillId="0" borderId="23" xfId="0" applyFont="1" applyFill="1" applyBorder="1"/>
    <xf numFmtId="43" fontId="5" fillId="0" borderId="23" xfId="0" applyNumberFormat="1" applyFont="1" applyBorder="1"/>
    <xf numFmtId="39" fontId="13" fillId="0" borderId="2" xfId="1" applyNumberFormat="1" applyFont="1" applyBorder="1" applyAlignment="1">
      <alignment horizontal="right"/>
    </xf>
    <xf numFmtId="39" fontId="5" fillId="0" borderId="23" xfId="1" applyNumberFormat="1" applyFont="1" applyBorder="1" applyAlignment="1">
      <alignment horizontal="right"/>
    </xf>
    <xf numFmtId="39" fontId="13" fillId="0" borderId="7" xfId="1" applyNumberFormat="1" applyFont="1" applyBorder="1" applyAlignment="1">
      <alignment horizontal="right"/>
    </xf>
    <xf numFmtId="0" fontId="12" fillId="0" borderId="0" xfId="0" applyFont="1" applyAlignment="1"/>
    <xf numFmtId="0" fontId="2" fillId="0" borderId="0" xfId="0" applyFont="1" applyBorder="1"/>
    <xf numFmtId="0" fontId="8" fillId="0" borderId="0" xfId="0" applyFont="1" applyFill="1" applyBorder="1"/>
    <xf numFmtId="10" fontId="8" fillId="0" borderId="0" xfId="0" applyNumberFormat="1" applyFont="1" applyBorder="1"/>
    <xf numFmtId="0" fontId="9" fillId="0" borderId="0" xfId="0" applyFont="1" applyBorder="1"/>
    <xf numFmtId="49" fontId="2" fillId="0" borderId="0" xfId="0" applyNumberFormat="1" applyFont="1" applyBorder="1"/>
    <xf numFmtId="43" fontId="2" fillId="0" borderId="0" xfId="0" applyNumberFormat="1" applyFont="1" applyBorder="1"/>
    <xf numFmtId="43" fontId="2" fillId="0" borderId="0" xfId="1" applyFont="1" applyBorder="1"/>
    <xf numFmtId="0" fontId="5" fillId="0" borderId="22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39" fontId="13" fillId="0" borderId="12" xfId="1" applyNumberFormat="1" applyFont="1" applyBorder="1" applyAlignment="1">
      <alignment horizontal="right"/>
    </xf>
    <xf numFmtId="39" fontId="13" fillId="0" borderId="21" xfId="1" applyNumberFormat="1" applyFont="1" applyBorder="1" applyAlignment="1">
      <alignment horizontal="right"/>
    </xf>
    <xf numFmtId="39" fontId="13" fillId="0" borderId="15" xfId="1" applyNumberFormat="1" applyFont="1" applyBorder="1" applyAlignment="1">
      <alignment horizontal="right"/>
    </xf>
    <xf numFmtId="39" fontId="5" fillId="0" borderId="26" xfId="1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3" fillId="3" borderId="17" xfId="0" applyFont="1" applyFill="1" applyBorder="1" applyAlignment="1">
      <alignment horizontal="center" wrapText="1"/>
    </xf>
    <xf numFmtId="43" fontId="5" fillId="8" borderId="17" xfId="1" applyFont="1" applyFill="1" applyBorder="1" applyAlignment="1">
      <alignment horizontal="center" wrapText="1"/>
    </xf>
    <xf numFmtId="43" fontId="6" fillId="8" borderId="11" xfId="1" applyFont="1" applyFill="1" applyBorder="1" applyAlignment="1">
      <alignment horizontal="left"/>
    </xf>
    <xf numFmtId="43" fontId="6" fillId="8" borderId="6" xfId="1" applyFont="1" applyFill="1" applyBorder="1" applyAlignment="1">
      <alignment horizontal="left"/>
    </xf>
    <xf numFmtId="43" fontId="6" fillId="8" borderId="14" xfId="1" applyFont="1" applyFill="1" applyBorder="1" applyAlignment="1">
      <alignment horizontal="left"/>
    </xf>
    <xf numFmtId="0" fontId="5" fillId="5" borderId="25" xfId="0" applyFont="1" applyFill="1" applyBorder="1"/>
    <xf numFmtId="43" fontId="5" fillId="8" borderId="4" xfId="1" applyFont="1" applyFill="1" applyBorder="1" applyAlignment="1">
      <alignment horizontal="center" wrapText="1"/>
    </xf>
    <xf numFmtId="39" fontId="13" fillId="8" borderId="12" xfId="1" applyNumberFormat="1" applyFont="1" applyFill="1" applyBorder="1" applyAlignment="1">
      <alignment horizontal="right"/>
    </xf>
    <xf numFmtId="39" fontId="13" fillId="8" borderId="2" xfId="1" applyNumberFormat="1" applyFont="1" applyFill="1" applyBorder="1" applyAlignment="1">
      <alignment horizontal="right"/>
    </xf>
    <xf numFmtId="39" fontId="13" fillId="8" borderId="15" xfId="1" applyNumberFormat="1" applyFont="1" applyFill="1" applyBorder="1" applyAlignment="1">
      <alignment horizontal="right"/>
    </xf>
    <xf numFmtId="0" fontId="5" fillId="11" borderId="25" xfId="0" applyFont="1" applyFill="1" applyBorder="1" applyAlignment="1">
      <alignment horizontal="center"/>
    </xf>
    <xf numFmtId="0" fontId="5" fillId="11" borderId="26" xfId="0" applyFont="1" applyFill="1" applyBorder="1" applyAlignment="1">
      <alignment horizontal="center"/>
    </xf>
    <xf numFmtId="0" fontId="13" fillId="11" borderId="11" xfId="0" applyFont="1" applyFill="1" applyBorder="1"/>
    <xf numFmtId="0" fontId="13" fillId="11" borderId="6" xfId="0" quotePrefix="1" applyFont="1" applyFill="1" applyBorder="1" applyAlignment="1">
      <alignment horizontal="center"/>
    </xf>
    <xf numFmtId="0" fontId="13" fillId="11" borderId="6" xfId="0" applyFont="1" applyFill="1" applyBorder="1"/>
    <xf numFmtId="0" fontId="5" fillId="11" borderId="29" xfId="0" applyFont="1" applyFill="1" applyBorder="1"/>
    <xf numFmtId="16" fontId="5" fillId="0" borderId="33" xfId="0" applyNumberFormat="1" applyFont="1" applyFill="1" applyBorder="1" applyAlignment="1">
      <alignment horizontal="center" wrapText="1"/>
    </xf>
    <xf numFmtId="0" fontId="13" fillId="0" borderId="34" xfId="0" applyFont="1" applyFill="1" applyBorder="1"/>
    <xf numFmtId="16" fontId="5" fillId="4" borderId="31" xfId="0" applyNumberFormat="1" applyFont="1" applyFill="1" applyBorder="1" applyAlignment="1">
      <alignment horizontal="center" wrapText="1"/>
    </xf>
    <xf numFmtId="0" fontId="13" fillId="4" borderId="32" xfId="0" applyFont="1" applyFill="1" applyBorder="1"/>
    <xf numFmtId="39" fontId="13" fillId="0" borderId="24" xfId="0" applyNumberFormat="1" applyFont="1" applyFill="1" applyBorder="1"/>
    <xf numFmtId="39" fontId="13" fillId="4" borderId="7" xfId="0" applyNumberFormat="1" applyFont="1" applyFill="1" applyBorder="1"/>
    <xf numFmtId="0" fontId="5" fillId="0" borderId="0" xfId="0" applyFont="1" applyAlignment="1">
      <alignment horizontal="center" wrapText="1"/>
    </xf>
    <xf numFmtId="16" fontId="5" fillId="12" borderId="26" xfId="0" applyNumberFormat="1" applyFont="1" applyFill="1" applyBorder="1" applyAlignment="1">
      <alignment horizontal="center" wrapText="1"/>
    </xf>
    <xf numFmtId="0" fontId="13" fillId="12" borderId="12" xfId="0" applyFont="1" applyFill="1" applyBorder="1"/>
    <xf numFmtId="39" fontId="13" fillId="12" borderId="2" xfId="0" applyNumberFormat="1" applyFont="1" applyFill="1" applyBorder="1"/>
    <xf numFmtId="39" fontId="5" fillId="12" borderId="23" xfId="0" applyNumberFormat="1" applyFont="1" applyFill="1" applyBorder="1"/>
    <xf numFmtId="39" fontId="5" fillId="4" borderId="23" xfId="0" applyNumberFormat="1" applyFont="1" applyFill="1" applyBorder="1"/>
    <xf numFmtId="39" fontId="13" fillId="4" borderId="30" xfId="0" applyNumberFormat="1" applyFont="1" applyFill="1" applyBorder="1"/>
    <xf numFmtId="39" fontId="5" fillId="3" borderId="33" xfId="0" applyNumberFormat="1" applyFont="1" applyFill="1" applyBorder="1"/>
    <xf numFmtId="16" fontId="5" fillId="10" borderId="26" xfId="0" applyNumberFormat="1" applyFont="1" applyFill="1" applyBorder="1" applyAlignment="1">
      <alignment horizontal="center" wrapText="1"/>
    </xf>
    <xf numFmtId="0" fontId="13" fillId="10" borderId="12" xfId="0" applyFont="1" applyFill="1" applyBorder="1"/>
    <xf numFmtId="39" fontId="13" fillId="10" borderId="2" xfId="0" applyNumberFormat="1" applyFont="1" applyFill="1" applyBorder="1"/>
    <xf numFmtId="39" fontId="5" fillId="10" borderId="23" xfId="0" applyNumberFormat="1" applyFont="1" applyFill="1" applyBorder="1"/>
    <xf numFmtId="16" fontId="5" fillId="10" borderId="25" xfId="0" applyNumberFormat="1" applyFont="1" applyFill="1" applyBorder="1" applyAlignment="1">
      <alignment horizontal="center" wrapText="1"/>
    </xf>
    <xf numFmtId="0" fontId="13" fillId="10" borderId="11" xfId="0" applyFont="1" applyFill="1" applyBorder="1"/>
    <xf numFmtId="39" fontId="13" fillId="10" borderId="6" xfId="0" applyNumberFormat="1" applyFont="1" applyFill="1" applyBorder="1"/>
    <xf numFmtId="39" fontId="5" fillId="10" borderId="29" xfId="0" applyNumberFormat="1" applyFont="1" applyFill="1" applyBorder="1"/>
    <xf numFmtId="39" fontId="13" fillId="0" borderId="0" xfId="1" applyNumberFormat="1" applyFont="1"/>
    <xf numFmtId="0" fontId="4" fillId="0" borderId="8" xfId="0" applyFont="1" applyBorder="1" applyAlignment="1">
      <alignment horizontal="center"/>
    </xf>
    <xf numFmtId="43" fontId="5" fillId="2" borderId="1" xfId="2" applyNumberFormat="1" applyFont="1" applyAlignment="1">
      <alignment horizontal="center" wrapText="1"/>
    </xf>
    <xf numFmtId="43" fontId="13" fillId="2" borderId="1" xfId="2" applyNumberFormat="1" applyFont="1" applyAlignment="1">
      <alignment horizontal="center"/>
    </xf>
    <xf numFmtId="4" fontId="0" fillId="2" borderId="1" xfId="2" applyNumberFormat="1" applyFont="1"/>
    <xf numFmtId="39" fontId="13" fillId="2" borderId="1" xfId="2" applyNumberFormat="1" applyFont="1" applyAlignment="1">
      <alignment horizontal="right"/>
    </xf>
    <xf numFmtId="43" fontId="10" fillId="2" borderId="1" xfId="2" applyNumberFormat="1" applyFont="1" applyAlignment="1">
      <alignment horizontal="center" wrapText="1"/>
    </xf>
    <xf numFmtId="43" fontId="6" fillId="2" borderId="1" xfId="2" applyNumberFormat="1" applyFont="1" applyAlignment="1">
      <alignment horizontal="center"/>
    </xf>
    <xf numFmtId="39" fontId="6" fillId="2" borderId="1" xfId="2" applyNumberFormat="1" applyFont="1" applyAlignment="1">
      <alignment horizontal="right"/>
    </xf>
    <xf numFmtId="39" fontId="5" fillId="2" borderId="1" xfId="2" applyNumberFormat="1" applyFont="1" applyAlignment="1">
      <alignment horizontal="center" wrapText="1"/>
    </xf>
    <xf numFmtId="0" fontId="1" fillId="13" borderId="0" xfId="3"/>
    <xf numFmtId="39" fontId="1" fillId="14" borderId="1" xfId="4" applyNumberFormat="1" applyBorder="1" applyAlignment="1">
      <alignment horizontal="right"/>
    </xf>
    <xf numFmtId="0" fontId="0" fillId="0" borderId="35" xfId="0" applyBorder="1"/>
    <xf numFmtId="39" fontId="13" fillId="2" borderId="36" xfId="2" applyNumberFormat="1" applyFont="1" applyBorder="1" applyAlignment="1">
      <alignment horizontal="right"/>
    </xf>
    <xf numFmtId="0" fontId="5" fillId="5" borderId="16" xfId="0" applyFont="1" applyFill="1" applyBorder="1"/>
    <xf numFmtId="39" fontId="1" fillId="14" borderId="17" xfId="4" applyNumberFormat="1" applyBorder="1" applyAlignment="1">
      <alignment horizontal="right"/>
    </xf>
    <xf numFmtId="39" fontId="1" fillId="14" borderId="20" xfId="4" applyNumberFormat="1" applyBorder="1" applyAlignment="1">
      <alignment horizontal="right"/>
    </xf>
    <xf numFmtId="39" fontId="1" fillId="14" borderId="19" xfId="4" applyNumberFormat="1" applyBorder="1" applyAlignment="1">
      <alignment horizontal="right"/>
    </xf>
    <xf numFmtId="43" fontId="1" fillId="14" borderId="6" xfId="4" applyNumberFormat="1" applyBorder="1" applyAlignment="1">
      <alignment horizontal="left"/>
    </xf>
    <xf numFmtId="43" fontId="1" fillId="14" borderId="2" xfId="4" applyNumberFormat="1" applyBorder="1" applyAlignment="1">
      <alignment horizontal="center"/>
    </xf>
    <xf numFmtId="39" fontId="1" fillId="14" borderId="2" xfId="4" applyNumberFormat="1" applyBorder="1" applyAlignment="1">
      <alignment horizontal="right"/>
    </xf>
    <xf numFmtId="0" fontId="1" fillId="14" borderId="2" xfId="4" applyBorder="1" applyAlignment="1">
      <alignment horizontal="center"/>
    </xf>
    <xf numFmtId="39" fontId="1" fillId="14" borderId="7" xfId="4" applyNumberFormat="1" applyBorder="1" applyAlignment="1">
      <alignment horizontal="right"/>
    </xf>
    <xf numFmtId="0" fontId="1" fillId="14" borderId="6" xfId="4" applyBorder="1"/>
    <xf numFmtId="49" fontId="1" fillId="14" borderId="2" xfId="4" applyNumberFormat="1" applyBorder="1" applyAlignment="1">
      <alignment horizontal="center"/>
    </xf>
    <xf numFmtId="43" fontId="1" fillId="14" borderId="1" xfId="4" applyNumberFormat="1" applyBorder="1" applyAlignment="1">
      <alignment horizontal="center"/>
    </xf>
    <xf numFmtId="43" fontId="13" fillId="2" borderId="36" xfId="2" applyNumberFormat="1" applyFont="1" applyBorder="1" applyAlignment="1">
      <alignment horizontal="center"/>
    </xf>
    <xf numFmtId="43" fontId="13" fillId="2" borderId="37" xfId="2" applyNumberFormat="1" applyFont="1" applyBorder="1" applyAlignment="1">
      <alignment horizontal="center"/>
    </xf>
    <xf numFmtId="0" fontId="5" fillId="5" borderId="29" xfId="0" applyFont="1" applyFill="1" applyBorder="1"/>
    <xf numFmtId="39" fontId="2" fillId="14" borderId="38" xfId="4" applyNumberFormat="1" applyFont="1" applyBorder="1" applyAlignment="1">
      <alignment horizontal="right"/>
    </xf>
    <xf numFmtId="39" fontId="2" fillId="14" borderId="40" xfId="4" applyNumberFormat="1" applyFont="1" applyBorder="1" applyAlignment="1">
      <alignment horizontal="right"/>
    </xf>
    <xf numFmtId="39" fontId="2" fillId="14" borderId="39" xfId="4" applyNumberFormat="1" applyFont="1" applyBorder="1" applyAlignment="1">
      <alignment horizontal="right"/>
    </xf>
    <xf numFmtId="0" fontId="0" fillId="0" borderId="0" xfId="0" applyFont="1"/>
    <xf numFmtId="0" fontId="2" fillId="15" borderId="26" xfId="5" applyFont="1" applyBorder="1" applyAlignment="1">
      <alignment horizontal="center"/>
    </xf>
    <xf numFmtId="39" fontId="2" fillId="15" borderId="27" xfId="5" applyNumberFormat="1" applyFont="1" applyBorder="1" applyAlignment="1">
      <alignment horizontal="right"/>
    </xf>
    <xf numFmtId="39" fontId="2" fillId="15" borderId="28" xfId="5" applyNumberFormat="1" applyFont="1" applyBorder="1" applyAlignment="1">
      <alignment horizontal="right"/>
    </xf>
    <xf numFmtId="0" fontId="2" fillId="15" borderId="17" xfId="5" applyFont="1" applyBorder="1" applyAlignment="1">
      <alignment horizontal="center"/>
    </xf>
    <xf numFmtId="39" fontId="2" fillId="15" borderId="20" xfId="5" applyNumberFormat="1" applyFont="1" applyBorder="1" applyAlignment="1">
      <alignment horizontal="right"/>
    </xf>
    <xf numFmtId="37" fontId="5" fillId="6" borderId="2" xfId="1" applyNumberFormat="1" applyFont="1" applyFill="1" applyBorder="1" applyAlignment="1">
      <alignment horizontal="right"/>
    </xf>
    <xf numFmtId="43" fontId="5" fillId="12" borderId="4" xfId="1" applyFont="1" applyFill="1" applyBorder="1" applyAlignment="1">
      <alignment horizontal="center" wrapText="1"/>
    </xf>
    <xf numFmtId="39" fontId="13" fillId="12" borderId="2" xfId="0" applyNumberFormat="1" applyFont="1" applyFill="1" applyBorder="1" applyAlignment="1">
      <alignment horizontal="right"/>
    </xf>
    <xf numFmtId="39" fontId="5" fillId="12" borderId="23" xfId="1" applyNumberFormat="1" applyFont="1" applyFill="1" applyBorder="1" applyAlignment="1">
      <alignment horizontal="right"/>
    </xf>
    <xf numFmtId="0" fontId="5" fillId="12" borderId="9" xfId="0" applyFont="1" applyFill="1" applyBorder="1" applyAlignment="1">
      <alignment horizontal="center" wrapText="1"/>
    </xf>
    <xf numFmtId="39" fontId="13" fillId="12" borderId="12" xfId="1" applyNumberFormat="1" applyFont="1" applyFill="1" applyBorder="1" applyAlignment="1">
      <alignment horizontal="right"/>
    </xf>
    <xf numFmtId="39" fontId="13" fillId="12" borderId="2" xfId="1" applyNumberFormat="1" applyFont="1" applyFill="1" applyBorder="1" applyAlignment="1">
      <alignment horizontal="right"/>
    </xf>
    <xf numFmtId="39" fontId="13" fillId="12" borderId="15" xfId="1" applyNumberFormat="1" applyFont="1" applyFill="1" applyBorder="1" applyAlignment="1">
      <alignment horizontal="right"/>
    </xf>
    <xf numFmtId="39" fontId="5" fillId="12" borderId="26" xfId="1" applyNumberFormat="1" applyFont="1" applyFill="1" applyBorder="1" applyAlignment="1">
      <alignment horizontal="right"/>
    </xf>
    <xf numFmtId="0" fontId="11" fillId="0" borderId="0" xfId="0" applyFont="1"/>
    <xf numFmtId="0" fontId="5" fillId="0" borderId="33" xfId="0" applyFont="1" applyBorder="1"/>
    <xf numFmtId="39" fontId="5" fillId="0" borderId="33" xfId="0" applyNumberFormat="1" applyFont="1" applyBorder="1"/>
    <xf numFmtId="9" fontId="13" fillId="0" borderId="0" xfId="0" applyNumberFormat="1" applyFont="1"/>
    <xf numFmtId="166" fontId="13" fillId="0" borderId="0" xfId="6" applyNumberFormat="1" applyFont="1"/>
    <xf numFmtId="166" fontId="13" fillId="0" borderId="0" xfId="0" applyNumberFormat="1" applyFont="1"/>
    <xf numFmtId="0" fontId="21" fillId="0" borderId="2" xfId="0" applyFont="1" applyBorder="1"/>
    <xf numFmtId="0" fontId="21" fillId="0" borderId="23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9" fontId="13" fillId="0" borderId="0" xfId="6" applyFont="1"/>
    <xf numFmtId="17" fontId="13" fillId="0" borderId="0" xfId="0" applyNumberFormat="1" applyFont="1"/>
    <xf numFmtId="0" fontId="21" fillId="8" borderId="23" xfId="0" applyFont="1" applyFill="1" applyBorder="1" applyAlignment="1">
      <alignment horizontal="center" wrapText="1"/>
    </xf>
    <xf numFmtId="39" fontId="13" fillId="8" borderId="0" xfId="0" applyNumberFormat="1" applyFont="1" applyFill="1"/>
    <xf numFmtId="39" fontId="5" fillId="8" borderId="33" xfId="0" applyNumberFormat="1" applyFont="1" applyFill="1" applyBorder="1"/>
    <xf numFmtId="0" fontId="21" fillId="0" borderId="0" xfId="0" applyFont="1" applyBorder="1"/>
    <xf numFmtId="17" fontId="13" fillId="0" borderId="0" xfId="0" applyNumberFormat="1" applyFont="1" applyBorder="1"/>
    <xf numFmtId="9" fontId="13" fillId="0" borderId="0" xfId="6" applyFont="1" applyBorder="1"/>
    <xf numFmtId="0" fontId="21" fillId="0" borderId="0" xfId="0" applyFont="1" applyFill="1" applyBorder="1"/>
    <xf numFmtId="39" fontId="13" fillId="0" borderId="0" xfId="0" applyNumberFormat="1" applyFont="1" applyFill="1" applyBorder="1"/>
    <xf numFmtId="0" fontId="13" fillId="0" borderId="0" xfId="0" applyFont="1" applyFill="1" applyBorder="1"/>
    <xf numFmtId="0" fontId="5" fillId="0" borderId="0" xfId="0" applyFont="1" applyFill="1" applyBorder="1"/>
    <xf numFmtId="0" fontId="5" fillId="0" borderId="42" xfId="0" applyFont="1" applyFill="1" applyBorder="1"/>
    <xf numFmtId="43" fontId="13" fillId="0" borderId="43" xfId="1" applyFont="1" applyFill="1" applyBorder="1" applyAlignment="1">
      <alignment horizontal="left"/>
    </xf>
    <xf numFmtId="43" fontId="11" fillId="0" borderId="43" xfId="4" applyNumberFormat="1" applyFont="1" applyFill="1" applyBorder="1" applyAlignment="1">
      <alignment horizontal="left"/>
    </xf>
    <xf numFmtId="39" fontId="13" fillId="0" borderId="44" xfId="0" applyNumberFormat="1" applyFont="1" applyFill="1" applyBorder="1"/>
    <xf numFmtId="3" fontId="13" fillId="0" borderId="36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9" fontId="13" fillId="0" borderId="0" xfId="1" applyNumberFormat="1" applyFont="1" applyFill="1" applyBorder="1" applyAlignment="1">
      <alignment horizontal="right"/>
    </xf>
    <xf numFmtId="0" fontId="5" fillId="0" borderId="42" xfId="0" applyFont="1" applyFill="1" applyBorder="1" applyAlignment="1">
      <alignment horizontal="center"/>
    </xf>
    <xf numFmtId="39" fontId="5" fillId="0" borderId="33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39" fontId="11" fillId="0" borderId="0" xfId="4" applyNumberFormat="1" applyFont="1" applyFill="1" applyBorder="1" applyAlignment="1">
      <alignment horizontal="right"/>
    </xf>
    <xf numFmtId="39" fontId="5" fillId="0" borderId="33" xfId="0" applyNumberFormat="1" applyFont="1" applyFill="1" applyBorder="1" applyAlignment="1">
      <alignment horizontal="center" wrapText="1"/>
    </xf>
    <xf numFmtId="39" fontId="5" fillId="0" borderId="39" xfId="0" applyNumberFormat="1" applyFont="1" applyFill="1" applyBorder="1" applyAlignment="1">
      <alignment horizontal="center" wrapText="1"/>
    </xf>
    <xf numFmtId="0" fontId="13" fillId="0" borderId="33" xfId="0" applyFont="1" applyFill="1" applyBorder="1" applyAlignment="1">
      <alignment wrapText="1"/>
    </xf>
    <xf numFmtId="3" fontId="5" fillId="0" borderId="33" xfId="0" applyNumberFormat="1" applyFont="1" applyFill="1" applyBorder="1"/>
    <xf numFmtId="3" fontId="5" fillId="0" borderId="39" xfId="0" applyNumberFormat="1" applyFont="1" applyFill="1" applyBorder="1"/>
    <xf numFmtId="17" fontId="13" fillId="0" borderId="0" xfId="0" applyNumberFormat="1" applyFont="1" applyBorder="1" applyAlignment="1">
      <alignment horizontal="center" wrapText="1"/>
    </xf>
    <xf numFmtId="14" fontId="13" fillId="0" borderId="0" xfId="6" applyNumberFormat="1" applyFont="1" applyBorder="1" applyAlignment="1">
      <alignment horizontal="center" wrapText="1"/>
    </xf>
    <xf numFmtId="9" fontId="5" fillId="0" borderId="42" xfId="0" applyNumberFormat="1" applyFont="1" applyBorder="1"/>
    <xf numFmtId="9" fontId="5" fillId="0" borderId="33" xfId="6" applyFont="1" applyBorder="1"/>
    <xf numFmtId="3" fontId="13" fillId="0" borderId="1" xfId="2" applyNumberFormat="1" applyFont="1" applyFill="1"/>
    <xf numFmtId="3" fontId="13" fillId="0" borderId="1" xfId="2" applyNumberFormat="1" applyFont="1" applyFill="1" applyAlignment="1">
      <alignment horizontal="right"/>
    </xf>
    <xf numFmtId="3" fontId="13" fillId="0" borderId="1" xfId="4" applyNumberFormat="1" applyFont="1" applyFill="1" applyBorder="1" applyAlignment="1">
      <alignment horizontal="right"/>
    </xf>
    <xf numFmtId="3" fontId="13" fillId="0" borderId="0" xfId="0" applyNumberFormat="1" applyFont="1"/>
    <xf numFmtId="3" fontId="13" fillId="0" borderId="34" xfId="2" applyNumberFormat="1" applyFont="1" applyFill="1" applyBorder="1" applyAlignment="1">
      <alignment horizontal="right"/>
    </xf>
    <xf numFmtId="0" fontId="5" fillId="0" borderId="45" xfId="0" applyFont="1" applyBorder="1"/>
    <xf numFmtId="3" fontId="5" fillId="0" borderId="46" xfId="0" applyNumberFormat="1" applyFont="1" applyBorder="1"/>
    <xf numFmtId="9" fontId="5" fillId="0" borderId="47" xfId="6" applyFont="1" applyBorder="1"/>
    <xf numFmtId="10" fontId="13" fillId="0" borderId="44" xfId="6" applyNumberFormat="1" applyFont="1" applyBorder="1"/>
    <xf numFmtId="10" fontId="13" fillId="0" borderId="49" xfId="6" applyNumberFormat="1" applyFont="1" applyBorder="1"/>
    <xf numFmtId="14" fontId="5" fillId="0" borderId="23" xfId="0" applyNumberFormat="1" applyFont="1" applyBorder="1" applyAlignment="1">
      <alignment horizontal="center"/>
    </xf>
    <xf numFmtId="14" fontId="5" fillId="0" borderId="23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9" fontId="5" fillId="0" borderId="46" xfId="6" applyFont="1" applyBorder="1"/>
    <xf numFmtId="43" fontId="13" fillId="0" borderId="43" xfId="4" applyNumberFormat="1" applyFont="1" applyFill="1" applyBorder="1" applyAlignment="1">
      <alignment horizontal="left"/>
    </xf>
    <xf numFmtId="43" fontId="13" fillId="0" borderId="48" xfId="1" applyFont="1" applyFill="1" applyBorder="1" applyAlignment="1">
      <alignment horizontal="left"/>
    </xf>
    <xf numFmtId="3" fontId="13" fillId="0" borderId="50" xfId="2" applyNumberFormat="1" applyFont="1" applyFill="1" applyBorder="1"/>
    <xf numFmtId="3" fontId="13" fillId="0" borderId="51" xfId="2" applyNumberFormat="1" applyFont="1" applyFill="1" applyBorder="1"/>
    <xf numFmtId="3" fontId="13" fillId="0" borderId="51" xfId="2" applyNumberFormat="1" applyFont="1" applyFill="1" applyBorder="1" applyAlignment="1">
      <alignment horizontal="right"/>
    </xf>
    <xf numFmtId="3" fontId="13" fillId="0" borderId="51" xfId="4" applyNumberFormat="1" applyFont="1" applyFill="1" applyBorder="1" applyAlignment="1">
      <alignment horizontal="right"/>
    </xf>
    <xf numFmtId="3" fontId="13" fillId="0" borderId="52" xfId="2" applyNumberFormat="1" applyFont="1" applyFill="1" applyBorder="1" applyAlignment="1">
      <alignment horizontal="right"/>
    </xf>
    <xf numFmtId="3" fontId="5" fillId="0" borderId="53" xfId="0" applyNumberFormat="1" applyFont="1" applyBorder="1"/>
    <xf numFmtId="3" fontId="13" fillId="0" borderId="54" xfId="2" applyNumberFormat="1" applyFont="1" applyFill="1" applyBorder="1" applyAlignment="1">
      <alignment horizontal="right"/>
    </xf>
    <xf numFmtId="3" fontId="13" fillId="0" borderId="55" xfId="2" applyNumberFormat="1" applyFont="1" applyFill="1" applyBorder="1" applyAlignment="1">
      <alignment horizontal="right"/>
    </xf>
    <xf numFmtId="3" fontId="13" fillId="0" borderId="12" xfId="2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8" fillId="0" borderId="41" xfId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4" fillId="0" borderId="18" xfId="0" applyFont="1" applyFill="1" applyBorder="1" applyAlignment="1">
      <alignment horizontal="center"/>
    </xf>
    <xf numFmtId="17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17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" fontId="5" fillId="0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</cellXfs>
  <cellStyles count="7">
    <cellStyle name="20% - Accent2" xfId="3" builtinId="34"/>
    <cellStyle name="40% - Accent2" xfId="4" builtinId="35"/>
    <cellStyle name="40% - Accent5" xfId="5" builtinId="47"/>
    <cellStyle name="Comma" xfId="1" builtinId="3"/>
    <cellStyle name="Normal" xfId="0" builtinId="0"/>
    <cellStyle name="Note" xfId="2" builtinId="1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Bar</a:t>
            </a:r>
            <a:r>
              <a:rPr lang="en-US" baseline="0"/>
              <a:t> </a:t>
            </a:r>
            <a:r>
              <a:rPr lang="en-US"/>
              <a:t>Graph of Exp by Civillian Org, Forces and States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Summary!$G$20:$G$22</c:f>
              <c:strCache>
                <c:ptCount val="3"/>
                <c:pt idx="0">
                  <c:v>Civilian</c:v>
                </c:pt>
                <c:pt idx="1">
                  <c:v>Org Forces</c:v>
                </c:pt>
                <c:pt idx="2">
                  <c:v>States</c:v>
                </c:pt>
              </c:strCache>
            </c:strRef>
          </c:cat>
          <c:val>
            <c:numRef>
              <c:f>Summary!$H$20:$H$22</c:f>
              <c:numCache>
                <c:formatCode>_(* #,##0.00_);_(* \(#,##0.00\);_(* "-"??_);_(@_)</c:formatCode>
                <c:ptCount val="3"/>
                <c:pt idx="0">
                  <c:v>2511375854</c:v>
                </c:pt>
                <c:pt idx="1">
                  <c:v>2450071305</c:v>
                </c:pt>
                <c:pt idx="2">
                  <c:v>2598160545.98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0-4BCE-9F72-DB2E51654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3771520"/>
        <c:axId val="603771192"/>
        <c:axId val="0"/>
      </c:bar3DChart>
      <c:catAx>
        <c:axId val="60377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71192"/>
        <c:crosses val="autoZero"/>
        <c:auto val="1"/>
        <c:lblAlgn val="ctr"/>
        <c:lblOffset val="100"/>
        <c:noMultiLvlLbl val="0"/>
      </c:catAx>
      <c:valAx>
        <c:axId val="60377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7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Payment of salary Arrears by % </a:t>
            </a:r>
          </a:p>
        </c:rich>
      </c:tx>
      <c:layout>
        <c:manualLayout>
          <c:xMode val="edge"/>
          <c:yMode val="edge"/>
          <c:x val="0.22518044619422573"/>
          <c:y val="2.7874564459930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E56-49D4-9C48-C7C3A8E788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E56-49D4-9C48-C7C3A8E788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E56-49D4-9C48-C7C3A8E7889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Summary!$G$20:$G$22</c:f>
              <c:strCache>
                <c:ptCount val="3"/>
                <c:pt idx="0">
                  <c:v>Civilian</c:v>
                </c:pt>
                <c:pt idx="1">
                  <c:v>Org Forces</c:v>
                </c:pt>
                <c:pt idx="2">
                  <c:v>States</c:v>
                </c:pt>
              </c:strCache>
            </c:strRef>
          </c:cat>
          <c:val>
            <c:numRef>
              <c:f>Summary!$H$20:$H$22</c:f>
              <c:numCache>
                <c:formatCode>_(* #,##0.00_);_(* \(#,##0.00\);_(* "-"??_);_(@_)</c:formatCode>
                <c:ptCount val="3"/>
                <c:pt idx="0">
                  <c:v>2511375854</c:v>
                </c:pt>
                <c:pt idx="1">
                  <c:v>2450071305</c:v>
                </c:pt>
                <c:pt idx="2">
                  <c:v>2598160545.98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3-46A5-9886-AD00DE9EB53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Analysis!$M$29</c:f>
              <c:strCache>
                <c:ptCount val="1"/>
                <c:pt idx="0">
                  <c:v>Jun-2020 Actaul Expenditures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Analysis!$L$30:$L$46</c:f>
              <c:strCache>
                <c:ptCount val="17"/>
                <c:pt idx="0">
                  <c:v> Ministry of Interior HQs </c:v>
                </c:pt>
                <c:pt idx="1">
                  <c:v> Fire Brigade </c:v>
                </c:pt>
                <c:pt idx="2">
                  <c:v> Fire Brigade </c:v>
                </c:pt>
                <c:pt idx="3">
                  <c:v> Police </c:v>
                </c:pt>
                <c:pt idx="4">
                  <c:v> Nationality and Passport </c:v>
                </c:pt>
                <c:pt idx="5">
                  <c:v> Prisons </c:v>
                </c:pt>
                <c:pt idx="6">
                  <c:v> Tourism </c:v>
                </c:pt>
                <c:pt idx="7">
                  <c:v> Tourism </c:v>
                </c:pt>
                <c:pt idx="8">
                  <c:v> Wildlife  </c:v>
                </c:pt>
                <c:pt idx="9">
                  <c:v> Veterans Affairs </c:v>
                </c:pt>
                <c:pt idx="10">
                  <c:v> Veterans Affairs </c:v>
                </c:pt>
                <c:pt idx="11">
                  <c:v> Ministry of Defence </c:v>
                </c:pt>
                <c:pt idx="12">
                  <c:v> Ministry of Defence </c:v>
                </c:pt>
                <c:pt idx="13">
                  <c:v> Ministry of Defence </c:v>
                </c:pt>
                <c:pt idx="14">
                  <c:v> General Inteligence Bureau </c:v>
                </c:pt>
                <c:pt idx="15">
                  <c:v> Internal Security Bureau </c:v>
                </c:pt>
                <c:pt idx="16">
                  <c:v> Customs Service(NRA) </c:v>
                </c:pt>
              </c:strCache>
            </c:strRef>
          </c:cat>
          <c:val>
            <c:numRef>
              <c:f>Analysis!$M$30:$M$46</c:f>
              <c:numCache>
                <c:formatCode>#,##0</c:formatCode>
                <c:ptCount val="17"/>
                <c:pt idx="0">
                  <c:v>140.649</c:v>
                </c:pt>
                <c:pt idx="1">
                  <c:v>16618.367999999999</c:v>
                </c:pt>
                <c:pt idx="2">
                  <c:v>1489.0429999999999</c:v>
                </c:pt>
                <c:pt idx="3">
                  <c:v>128085.51700000001</c:v>
                </c:pt>
                <c:pt idx="4">
                  <c:v>13322.826999999999</c:v>
                </c:pt>
                <c:pt idx="5">
                  <c:v>17429.415000000001</c:v>
                </c:pt>
                <c:pt idx="6">
                  <c:v>414.09199999999998</c:v>
                </c:pt>
                <c:pt idx="7">
                  <c:v>103.047</c:v>
                </c:pt>
                <c:pt idx="8">
                  <c:v>27387.996999999999</c:v>
                </c:pt>
                <c:pt idx="9">
                  <c:v>168627.64600000001</c:v>
                </c:pt>
                <c:pt idx="10">
                  <c:v>226.572</c:v>
                </c:pt>
                <c:pt idx="11">
                  <c:v>618360.87800000003</c:v>
                </c:pt>
                <c:pt idx="14">
                  <c:v>11775.957</c:v>
                </c:pt>
                <c:pt idx="15">
                  <c:v>81325.554000000004</c:v>
                </c:pt>
                <c:pt idx="16">
                  <c:v>27505.050999999999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3-4544-B0EF-360CDE0EB1A3}"/>
            </c:ext>
          </c:extLst>
        </c:ser>
        <c:ser>
          <c:idx val="1"/>
          <c:order val="1"/>
          <c:tx>
            <c:strRef>
              <c:f>Analysis!$N$29</c:f>
              <c:strCache>
                <c:ptCount val="1"/>
                <c:pt idx="0">
                  <c:v>Jul-2020 Actual Expenditures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Analysis!$L$30:$L$46</c:f>
              <c:strCache>
                <c:ptCount val="17"/>
                <c:pt idx="0">
                  <c:v> Ministry of Interior HQs </c:v>
                </c:pt>
                <c:pt idx="1">
                  <c:v> Fire Brigade </c:v>
                </c:pt>
                <c:pt idx="2">
                  <c:v> Fire Brigade </c:v>
                </c:pt>
                <c:pt idx="3">
                  <c:v> Police </c:v>
                </c:pt>
                <c:pt idx="4">
                  <c:v> Nationality and Passport </c:v>
                </c:pt>
                <c:pt idx="5">
                  <c:v> Prisons </c:v>
                </c:pt>
                <c:pt idx="6">
                  <c:v> Tourism </c:v>
                </c:pt>
                <c:pt idx="7">
                  <c:v> Tourism </c:v>
                </c:pt>
                <c:pt idx="8">
                  <c:v> Wildlife  </c:v>
                </c:pt>
                <c:pt idx="9">
                  <c:v> Veterans Affairs </c:v>
                </c:pt>
                <c:pt idx="10">
                  <c:v> Veterans Affairs </c:v>
                </c:pt>
                <c:pt idx="11">
                  <c:v> Ministry of Defence </c:v>
                </c:pt>
                <c:pt idx="12">
                  <c:v> Ministry of Defence </c:v>
                </c:pt>
                <c:pt idx="13">
                  <c:v> Ministry of Defence </c:v>
                </c:pt>
                <c:pt idx="14">
                  <c:v> General Inteligence Bureau </c:v>
                </c:pt>
                <c:pt idx="15">
                  <c:v> Internal Security Bureau </c:v>
                </c:pt>
                <c:pt idx="16">
                  <c:v> Customs Service(NRA) </c:v>
                </c:pt>
              </c:strCache>
            </c:strRef>
          </c:cat>
          <c:val>
            <c:numRef>
              <c:f>Analysis!$N$30:$N$46</c:f>
              <c:numCache>
                <c:formatCode>#,##0</c:formatCode>
                <c:ptCount val="17"/>
                <c:pt idx="0">
                  <c:v>140.649</c:v>
                </c:pt>
                <c:pt idx="1">
                  <c:v>16618.346000000001</c:v>
                </c:pt>
                <c:pt idx="2">
                  <c:v>1489.0429999999999</c:v>
                </c:pt>
                <c:pt idx="3">
                  <c:v>132058.326</c:v>
                </c:pt>
                <c:pt idx="4">
                  <c:v>13412.907999999999</c:v>
                </c:pt>
                <c:pt idx="5">
                  <c:v>17429.415000000001</c:v>
                </c:pt>
                <c:pt idx="6">
                  <c:v>414.09199999999998</c:v>
                </c:pt>
                <c:pt idx="7">
                  <c:v>103.047</c:v>
                </c:pt>
                <c:pt idx="8">
                  <c:v>27387.996999999999</c:v>
                </c:pt>
                <c:pt idx="9">
                  <c:v>168627.64600000001</c:v>
                </c:pt>
                <c:pt idx="10">
                  <c:v>233.571</c:v>
                </c:pt>
                <c:pt idx="11">
                  <c:v>619117.08400000003</c:v>
                </c:pt>
                <c:pt idx="12">
                  <c:v>24798.23</c:v>
                </c:pt>
                <c:pt idx="13">
                  <c:v>194821.77600000001</c:v>
                </c:pt>
                <c:pt idx="14">
                  <c:v>11775.957</c:v>
                </c:pt>
                <c:pt idx="15">
                  <c:v>81325.554000000004</c:v>
                </c:pt>
                <c:pt idx="16">
                  <c:v>27505.050999999999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23-4544-B0EF-360CDE0EB1A3}"/>
            </c:ext>
          </c:extLst>
        </c:ser>
        <c:ser>
          <c:idx val="2"/>
          <c:order val="2"/>
          <c:tx>
            <c:strRef>
              <c:f>Analysis!$O$29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Analysis!$L$30:$L$46</c:f>
              <c:strCache>
                <c:ptCount val="17"/>
                <c:pt idx="0">
                  <c:v> Ministry of Interior HQs </c:v>
                </c:pt>
                <c:pt idx="1">
                  <c:v> Fire Brigade </c:v>
                </c:pt>
                <c:pt idx="2">
                  <c:v> Fire Brigade </c:v>
                </c:pt>
                <c:pt idx="3">
                  <c:v> Police </c:v>
                </c:pt>
                <c:pt idx="4">
                  <c:v> Nationality and Passport </c:v>
                </c:pt>
                <c:pt idx="5">
                  <c:v> Prisons </c:v>
                </c:pt>
                <c:pt idx="6">
                  <c:v> Tourism </c:v>
                </c:pt>
                <c:pt idx="7">
                  <c:v> Tourism </c:v>
                </c:pt>
                <c:pt idx="8">
                  <c:v> Wildlife  </c:v>
                </c:pt>
                <c:pt idx="9">
                  <c:v> Veterans Affairs </c:v>
                </c:pt>
                <c:pt idx="10">
                  <c:v> Veterans Affairs </c:v>
                </c:pt>
                <c:pt idx="11">
                  <c:v> Ministry of Defence </c:v>
                </c:pt>
                <c:pt idx="12">
                  <c:v> Ministry of Defence </c:v>
                </c:pt>
                <c:pt idx="13">
                  <c:v> Ministry of Defence </c:v>
                </c:pt>
                <c:pt idx="14">
                  <c:v> General Inteligence Bureau </c:v>
                </c:pt>
                <c:pt idx="15">
                  <c:v> Internal Security Bureau </c:v>
                </c:pt>
                <c:pt idx="16">
                  <c:v> Customs Service(NRA) </c:v>
                </c:pt>
              </c:strCache>
            </c:strRef>
          </c:cat>
          <c:val>
            <c:numRef>
              <c:f>Analysis!$O$30:$O$46</c:f>
            </c:numRef>
          </c:val>
          <c:extLst>
            <c:ext xmlns:c16="http://schemas.microsoft.com/office/drawing/2014/chart" uri="{C3380CC4-5D6E-409C-BE32-E72D297353CC}">
              <c16:uniqueId val="{00000002-4323-4544-B0EF-360CDE0EB1A3}"/>
            </c:ext>
          </c:extLst>
        </c:ser>
        <c:ser>
          <c:idx val="3"/>
          <c:order val="3"/>
          <c:tx>
            <c:strRef>
              <c:f>Analysis!$P$29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Analysis!$L$30:$L$46</c:f>
              <c:strCache>
                <c:ptCount val="17"/>
                <c:pt idx="0">
                  <c:v> Ministry of Interior HQs </c:v>
                </c:pt>
                <c:pt idx="1">
                  <c:v> Fire Brigade </c:v>
                </c:pt>
                <c:pt idx="2">
                  <c:v> Fire Brigade </c:v>
                </c:pt>
                <c:pt idx="3">
                  <c:v> Police </c:v>
                </c:pt>
                <c:pt idx="4">
                  <c:v> Nationality and Passport </c:v>
                </c:pt>
                <c:pt idx="5">
                  <c:v> Prisons </c:v>
                </c:pt>
                <c:pt idx="6">
                  <c:v> Tourism </c:v>
                </c:pt>
                <c:pt idx="7">
                  <c:v> Tourism </c:v>
                </c:pt>
                <c:pt idx="8">
                  <c:v> Wildlife  </c:v>
                </c:pt>
                <c:pt idx="9">
                  <c:v> Veterans Affairs </c:v>
                </c:pt>
                <c:pt idx="10">
                  <c:v> Veterans Affairs </c:v>
                </c:pt>
                <c:pt idx="11">
                  <c:v> Ministry of Defence </c:v>
                </c:pt>
                <c:pt idx="12">
                  <c:v> Ministry of Defence </c:v>
                </c:pt>
                <c:pt idx="13">
                  <c:v> Ministry of Defence </c:v>
                </c:pt>
                <c:pt idx="14">
                  <c:v> General Inteligence Bureau </c:v>
                </c:pt>
                <c:pt idx="15">
                  <c:v> Internal Security Bureau </c:v>
                </c:pt>
                <c:pt idx="16">
                  <c:v> Customs Service(NRA) </c:v>
                </c:pt>
              </c:strCache>
            </c:strRef>
          </c:cat>
          <c:val>
            <c:numRef>
              <c:f>Analysis!$P$30:$P$46</c:f>
              <c:numCache>
                <c:formatCode>0.00%</c:formatCode>
                <c:ptCount val="17"/>
                <c:pt idx="0">
                  <c:v>1.1481216870135132E-4</c:v>
                </c:pt>
                <c:pt idx="1">
                  <c:v>1.3565610899638694E-2</c:v>
                </c:pt>
                <c:pt idx="2">
                  <c:v>1.215509929822226E-3</c:v>
                </c:pt>
                <c:pt idx="3">
                  <c:v>0.10617807019294076</c:v>
                </c:pt>
                <c:pt idx="4">
                  <c:v>1.0912227307604829E-2</c:v>
                </c:pt>
                <c:pt idx="5">
                  <c:v>1.4227679793996853E-2</c:v>
                </c:pt>
                <c:pt idx="6">
                  <c:v>3.3802444782316242E-4</c:v>
                </c:pt>
                <c:pt idx="7">
                  <c:v>8.4117551835904617E-5</c:v>
                </c:pt>
                <c:pt idx="8">
                  <c:v>2.2356897894447197E-2</c:v>
                </c:pt>
                <c:pt idx="9">
                  <c:v>0.13765121501229124</c:v>
                </c:pt>
                <c:pt idx="10">
                  <c:v>1.8780800340829264E-4</c:v>
                </c:pt>
                <c:pt idx="11">
                  <c:v>0.50507834587287659</c:v>
                </c:pt>
                <c:pt idx="12">
                  <c:v>1.0121431955630368E-2</c:v>
                </c:pt>
                <c:pt idx="13">
                  <c:v>7.9516777982100398E-2</c:v>
                </c:pt>
                <c:pt idx="14">
                  <c:v>9.6127463522944281E-3</c:v>
                </c:pt>
                <c:pt idx="15">
                  <c:v>6.6386275235365041E-2</c:v>
                </c:pt>
                <c:pt idx="16">
                  <c:v>2.2452449399222685E-2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23-4544-B0EF-360CDE0EB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256608"/>
        <c:axId val="672259560"/>
        <c:axId val="0"/>
      </c:bar3DChart>
      <c:catAx>
        <c:axId val="67225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259560"/>
        <c:crosses val="autoZero"/>
        <c:auto val="1"/>
        <c:lblAlgn val="ctr"/>
        <c:lblOffset val="100"/>
        <c:noMultiLvlLbl val="0"/>
      </c:catAx>
      <c:valAx>
        <c:axId val="67225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25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1219200</xdr:colOff>
      <xdr:row>13</xdr:row>
      <xdr:rowOff>28575</xdr:rowOff>
    </xdr:from>
    <xdr:to>
      <xdr:col>14</xdr:col>
      <xdr:colOff>114300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204BB2-A311-416E-84DD-B5B0F32BC2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1371600</xdr:colOff>
      <xdr:row>28</xdr:row>
      <xdr:rowOff>28575</xdr:rowOff>
    </xdr:from>
    <xdr:to>
      <xdr:col>5</xdr:col>
      <xdr:colOff>95250</xdr:colOff>
      <xdr:row>41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F7F8D4D-02A5-49FE-8C5F-92112D4FD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581024</xdr:colOff>
      <xdr:row>51</xdr:row>
      <xdr:rowOff>1</xdr:rowOff>
    </xdr:from>
    <xdr:to>
      <xdr:col>17</xdr:col>
      <xdr:colOff>19049</xdr:colOff>
      <xdr:row>70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18E2FC-C238-483C-B875-65933300AB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%20Planning\4%20June%202020\State%20Trans%20Ju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I Jun 20"/>
      <sheetName val="State Fin Jun 20"/>
      <sheetName val="Wildlife Jun 20"/>
      <sheetName val="Police Jun 20"/>
      <sheetName val="Prison Jun 20"/>
      <sheetName val="F.Brigade Jun 20"/>
      <sheetName val="E.Cap.Grant"/>
      <sheetName val="Post Benefit 04 20"/>
    </sheetNames>
    <sheetDataSet>
      <sheetData sheetId="0">
        <row r="6">
          <cell r="E6">
            <v>211819</v>
          </cell>
        </row>
        <row r="7">
          <cell r="E7">
            <v>211820</v>
          </cell>
        </row>
        <row r="8">
          <cell r="E8">
            <v>211819</v>
          </cell>
        </row>
        <row r="9">
          <cell r="E9">
            <v>211820</v>
          </cell>
        </row>
        <row r="10">
          <cell r="E10">
            <v>211819</v>
          </cell>
        </row>
        <row r="11">
          <cell r="E11">
            <v>211820</v>
          </cell>
        </row>
        <row r="12">
          <cell r="E12">
            <v>211819</v>
          </cell>
        </row>
        <row r="13">
          <cell r="E13">
            <v>211820</v>
          </cell>
        </row>
        <row r="14">
          <cell r="E14">
            <v>586819</v>
          </cell>
        </row>
        <row r="15">
          <cell r="E15">
            <v>586820</v>
          </cell>
        </row>
        <row r="16">
          <cell r="E16">
            <v>211819</v>
          </cell>
        </row>
        <row r="17">
          <cell r="E17">
            <v>211820</v>
          </cell>
        </row>
        <row r="18">
          <cell r="E18">
            <v>83333</v>
          </cell>
        </row>
        <row r="19">
          <cell r="E19">
            <v>83334</v>
          </cell>
        </row>
        <row r="20">
          <cell r="E20">
            <v>83333</v>
          </cell>
        </row>
        <row r="21">
          <cell r="E21">
            <v>83334</v>
          </cell>
        </row>
        <row r="22">
          <cell r="E22">
            <v>211819</v>
          </cell>
        </row>
        <row r="23">
          <cell r="E23">
            <v>211820</v>
          </cell>
        </row>
        <row r="24">
          <cell r="E24">
            <v>166667</v>
          </cell>
        </row>
        <row r="25">
          <cell r="E25">
            <v>166668</v>
          </cell>
        </row>
        <row r="26">
          <cell r="E26">
            <v>211819</v>
          </cell>
        </row>
        <row r="27">
          <cell r="E27">
            <v>211820</v>
          </cell>
        </row>
        <row r="28">
          <cell r="E28">
            <v>211819</v>
          </cell>
        </row>
        <row r="29">
          <cell r="E29">
            <v>211820</v>
          </cell>
        </row>
        <row r="32">
          <cell r="E32">
            <v>211819</v>
          </cell>
        </row>
        <row r="33">
          <cell r="E33">
            <v>211820</v>
          </cell>
        </row>
        <row r="34">
          <cell r="E34">
            <v>211819</v>
          </cell>
        </row>
        <row r="35">
          <cell r="E35">
            <v>211820</v>
          </cell>
        </row>
        <row r="38">
          <cell r="E38">
            <v>211819</v>
          </cell>
        </row>
        <row r="39">
          <cell r="E39">
            <v>211820</v>
          </cell>
        </row>
        <row r="40">
          <cell r="E40">
            <v>211819</v>
          </cell>
        </row>
        <row r="41">
          <cell r="E41">
            <v>211820</v>
          </cell>
        </row>
        <row r="42">
          <cell r="E42">
            <v>211819</v>
          </cell>
        </row>
        <row r="43">
          <cell r="E43">
            <v>211820</v>
          </cell>
        </row>
        <row r="46">
          <cell r="E46">
            <v>133333</v>
          </cell>
        </row>
        <row r="47">
          <cell r="E47">
            <v>133334</v>
          </cell>
        </row>
        <row r="48">
          <cell r="E48">
            <v>211819</v>
          </cell>
        </row>
        <row r="49">
          <cell r="E49">
            <v>211820</v>
          </cell>
        </row>
        <row r="52">
          <cell r="E52">
            <v>211819</v>
          </cell>
        </row>
        <row r="53">
          <cell r="E53">
            <v>211820</v>
          </cell>
        </row>
        <row r="54">
          <cell r="E54">
            <v>211819</v>
          </cell>
        </row>
        <row r="55">
          <cell r="E55">
            <v>211820</v>
          </cell>
        </row>
        <row r="58">
          <cell r="E58">
            <v>211819</v>
          </cell>
        </row>
        <row r="59">
          <cell r="E59">
            <v>211820</v>
          </cell>
        </row>
        <row r="62">
          <cell r="E62">
            <v>211819</v>
          </cell>
        </row>
        <row r="63">
          <cell r="E63">
            <v>211820</v>
          </cell>
        </row>
        <row r="64">
          <cell r="E64">
            <v>211819</v>
          </cell>
        </row>
        <row r="65">
          <cell r="E65">
            <v>211820</v>
          </cell>
        </row>
        <row r="68">
          <cell r="E68">
            <v>211819</v>
          </cell>
        </row>
        <row r="69">
          <cell r="E69">
            <v>211820</v>
          </cell>
        </row>
        <row r="72">
          <cell r="E72">
            <v>211819</v>
          </cell>
        </row>
        <row r="73">
          <cell r="E73">
            <v>211820</v>
          </cell>
        </row>
        <row r="74">
          <cell r="E74">
            <v>211819</v>
          </cell>
        </row>
        <row r="75">
          <cell r="E75">
            <v>211820</v>
          </cell>
        </row>
        <row r="76">
          <cell r="E76">
            <v>211819</v>
          </cell>
        </row>
        <row r="77">
          <cell r="E77">
            <v>211820</v>
          </cell>
        </row>
        <row r="78">
          <cell r="E78">
            <v>166667</v>
          </cell>
        </row>
        <row r="79">
          <cell r="E79">
            <v>166668</v>
          </cell>
        </row>
      </sheetData>
      <sheetData sheetId="1">
        <row r="18">
          <cell r="E18">
            <v>10192330.390000001</v>
          </cell>
        </row>
        <row r="19">
          <cell r="E19">
            <v>968800</v>
          </cell>
        </row>
        <row r="20">
          <cell r="E20">
            <v>2136302</v>
          </cell>
        </row>
        <row r="21">
          <cell r="E21">
            <v>366885</v>
          </cell>
        </row>
        <row r="22">
          <cell r="E22">
            <v>295214</v>
          </cell>
        </row>
        <row r="23">
          <cell r="E23">
            <v>5425153</v>
          </cell>
        </row>
        <row r="24">
          <cell r="E24">
            <v>8565458</v>
          </cell>
        </row>
        <row r="25">
          <cell r="E25">
            <v>8565458</v>
          </cell>
        </row>
        <row r="26">
          <cell r="E26">
            <v>8565454</v>
          </cell>
        </row>
        <row r="27">
          <cell r="E27">
            <v>8183296</v>
          </cell>
        </row>
      </sheetData>
      <sheetData sheetId="2">
        <row r="16">
          <cell r="F16">
            <v>3868368</v>
          </cell>
        </row>
        <row r="24">
          <cell r="F24">
            <v>2288997</v>
          </cell>
        </row>
        <row r="40">
          <cell r="F40">
            <v>6479747</v>
          </cell>
        </row>
        <row r="52">
          <cell r="F52">
            <v>3629798</v>
          </cell>
        </row>
        <row r="64">
          <cell r="F64">
            <v>3588558</v>
          </cell>
        </row>
        <row r="72">
          <cell r="F72">
            <v>3121726</v>
          </cell>
        </row>
        <row r="92">
          <cell r="F92">
            <v>5241588</v>
          </cell>
        </row>
        <row r="104">
          <cell r="F104">
            <v>3042454</v>
          </cell>
        </row>
        <row r="116">
          <cell r="F116">
            <v>2859082</v>
          </cell>
        </row>
        <row r="120">
          <cell r="F120">
            <v>2873280</v>
          </cell>
        </row>
        <row r="124">
          <cell r="F124">
            <v>1053673</v>
          </cell>
        </row>
        <row r="128">
          <cell r="F128">
            <v>1518127</v>
          </cell>
        </row>
        <row r="132">
          <cell r="F132">
            <v>143789</v>
          </cell>
        </row>
      </sheetData>
      <sheetData sheetId="3">
        <row r="16">
          <cell r="F16">
            <v>10785138</v>
          </cell>
        </row>
        <row r="24">
          <cell r="F24">
            <v>5921178</v>
          </cell>
        </row>
        <row r="40">
          <cell r="F40">
            <v>13777521</v>
          </cell>
        </row>
        <row r="52">
          <cell r="F52">
            <v>13351862</v>
          </cell>
        </row>
        <row r="64">
          <cell r="F64">
            <v>9773490</v>
          </cell>
        </row>
        <row r="72">
          <cell r="F72">
            <v>6176470</v>
          </cell>
        </row>
        <row r="92">
          <cell r="F92">
            <v>13669284</v>
          </cell>
        </row>
        <row r="104">
          <cell r="F104">
            <v>12545569</v>
          </cell>
        </row>
        <row r="120">
          <cell r="F120">
            <v>7906138</v>
          </cell>
        </row>
        <row r="124">
          <cell r="F124">
            <v>7747524</v>
          </cell>
        </row>
        <row r="128">
          <cell r="F128">
            <v>2132569</v>
          </cell>
        </row>
        <row r="132">
          <cell r="F132">
            <v>1009302</v>
          </cell>
        </row>
        <row r="136">
          <cell r="F136">
            <v>1581851</v>
          </cell>
        </row>
      </sheetData>
      <sheetData sheetId="4">
        <row r="16">
          <cell r="F16">
            <v>9969624</v>
          </cell>
        </row>
        <row r="24">
          <cell r="F24">
            <v>3522989</v>
          </cell>
        </row>
        <row r="40">
          <cell r="F40">
            <v>9221365</v>
          </cell>
        </row>
        <row r="52">
          <cell r="F52">
            <v>8601543</v>
          </cell>
        </row>
        <row r="64">
          <cell r="F64">
            <v>5710935</v>
          </cell>
        </row>
        <row r="72">
          <cell r="F72">
            <v>3250815</v>
          </cell>
        </row>
        <row r="92">
          <cell r="F92">
            <v>5815369</v>
          </cell>
        </row>
        <row r="104">
          <cell r="F104">
            <v>8494576</v>
          </cell>
        </row>
        <row r="120">
          <cell r="F120">
            <v>4000794</v>
          </cell>
        </row>
        <row r="124">
          <cell r="F124">
            <v>3582895</v>
          </cell>
        </row>
        <row r="128">
          <cell r="F128">
            <v>1036525</v>
          </cell>
        </row>
        <row r="132">
          <cell r="F132">
            <v>3121145</v>
          </cell>
        </row>
        <row r="136">
          <cell r="F136">
            <v>841921</v>
          </cell>
        </row>
      </sheetData>
      <sheetData sheetId="5">
        <row r="16">
          <cell r="F16">
            <v>2729915</v>
          </cell>
        </row>
        <row r="24">
          <cell r="F24">
            <v>2331663</v>
          </cell>
        </row>
        <row r="40">
          <cell r="F40">
            <v>4328761</v>
          </cell>
        </row>
        <row r="52">
          <cell r="F52">
            <v>2447170</v>
          </cell>
        </row>
        <row r="64">
          <cell r="F64">
            <v>1373100</v>
          </cell>
        </row>
        <row r="72">
          <cell r="F72">
            <v>1752506</v>
          </cell>
        </row>
        <row r="92">
          <cell r="F92">
            <v>4274879</v>
          </cell>
        </row>
        <row r="104">
          <cell r="F104">
            <v>2252098</v>
          </cell>
        </row>
        <row r="120">
          <cell r="F120">
            <v>1687866</v>
          </cell>
        </row>
        <row r="124">
          <cell r="F124">
            <v>2064907</v>
          </cell>
        </row>
        <row r="128">
          <cell r="F128">
            <v>710905</v>
          </cell>
        </row>
        <row r="132">
          <cell r="F132">
            <v>1153118</v>
          </cell>
        </row>
        <row r="136">
          <cell r="F136">
            <v>398658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9"/>
  <sheetViews>
    <sheetView showRowColHeaders="0" topLeftCell="A154" zoomScale="140" zoomScaleNormal="140" workbookViewId="0">
      <selection activeCell="A154" sqref="A154"/>
    </sheetView>
  </sheetViews>
  <sheetFormatPr defaultColWidth="9" defaultRowHeight="15" x14ac:dyDescent="0.25"/>
  <cols>
    <col min="1" max="1" width="38.85546875" customWidth="1"/>
    <col min="2" max="2" width="9.7109375" customWidth="1"/>
    <col min="3" max="3" width="18.7109375" bestFit="1" customWidth="1"/>
    <col min="4" max="5" width="18.7109375" customWidth="1"/>
    <col min="7" max="7" width="37.42578125" bestFit="1" customWidth="1"/>
    <col min="8" max="8" width="17.28515625" style="1" bestFit="1" customWidth="1"/>
  </cols>
  <sheetData>
    <row r="1" spans="1:8" ht="20.25" x14ac:dyDescent="0.3">
      <c r="A1" s="283" t="s">
        <v>166</v>
      </c>
      <c r="B1" s="283"/>
      <c r="C1" s="283"/>
      <c r="D1" s="283"/>
      <c r="E1" s="283"/>
    </row>
    <row r="2" spans="1:8" ht="20.25" x14ac:dyDescent="0.3">
      <c r="A2" s="283" t="s">
        <v>163</v>
      </c>
      <c r="B2" s="283"/>
      <c r="C2" s="283"/>
      <c r="D2" s="283"/>
      <c r="E2" s="283"/>
    </row>
    <row r="3" spans="1:8" ht="30.75" thickBot="1" x14ac:dyDescent="0.35">
      <c r="A3" s="167" t="s">
        <v>178</v>
      </c>
      <c r="B3" s="47"/>
      <c r="C3" s="82" t="s">
        <v>154</v>
      </c>
      <c r="D3" s="172" t="s">
        <v>155</v>
      </c>
      <c r="E3" s="82" t="s">
        <v>152</v>
      </c>
    </row>
    <row r="4" spans="1:8" ht="18.75" x14ac:dyDescent="0.3">
      <c r="A4" s="53" t="s">
        <v>179</v>
      </c>
      <c r="B4" s="70"/>
      <c r="C4" s="79"/>
      <c r="D4" s="79"/>
      <c r="E4" s="79"/>
      <c r="H4"/>
    </row>
    <row r="5" spans="1:8" x14ac:dyDescent="0.25">
      <c r="A5" s="18" t="s">
        <v>1</v>
      </c>
      <c r="B5" s="71">
        <v>1</v>
      </c>
      <c r="C5" s="77">
        <v>4839317</v>
      </c>
      <c r="D5" s="170">
        <v>4839317</v>
      </c>
      <c r="E5" s="77">
        <f>C5-D5</f>
        <v>0</v>
      </c>
      <c r="H5"/>
    </row>
    <row r="6" spans="1:8" x14ac:dyDescent="0.25">
      <c r="A6" s="18" t="s">
        <v>1</v>
      </c>
      <c r="B6" s="71">
        <v>1</v>
      </c>
      <c r="C6" s="77">
        <v>956104.05</v>
      </c>
      <c r="D6" s="174"/>
      <c r="E6" s="77">
        <f t="shared" ref="E6:E12" si="0">C6-D6</f>
        <v>956104.05</v>
      </c>
      <c r="H6" s="28"/>
    </row>
    <row r="7" spans="1:8" x14ac:dyDescent="0.25">
      <c r="A7" s="18" t="s">
        <v>2</v>
      </c>
      <c r="B7" s="71">
        <v>1</v>
      </c>
      <c r="C7" s="77">
        <v>784564</v>
      </c>
      <c r="D7" s="173">
        <v>784564</v>
      </c>
      <c r="E7" s="77">
        <f t="shared" si="0"/>
        <v>0</v>
      </c>
      <c r="H7" s="28"/>
    </row>
    <row r="8" spans="1:8" x14ac:dyDescent="0.25">
      <c r="A8" s="18" t="s">
        <v>3</v>
      </c>
      <c r="B8" s="71">
        <v>1</v>
      </c>
      <c r="C8" s="77">
        <v>991492</v>
      </c>
      <c r="D8" s="173">
        <v>991492</v>
      </c>
      <c r="E8" s="77">
        <f t="shared" si="0"/>
        <v>0</v>
      </c>
      <c r="H8" s="28"/>
    </row>
    <row r="9" spans="1:8" x14ac:dyDescent="0.25">
      <c r="A9" s="18" t="s">
        <v>4</v>
      </c>
      <c r="B9" s="71">
        <v>1</v>
      </c>
      <c r="C9" s="77">
        <v>334432</v>
      </c>
      <c r="D9" s="173">
        <v>334432</v>
      </c>
      <c r="E9" s="77">
        <f t="shared" si="0"/>
        <v>0</v>
      </c>
      <c r="H9" s="28"/>
    </row>
    <row r="10" spans="1:8" x14ac:dyDescent="0.25">
      <c r="A10" s="18" t="s">
        <v>5</v>
      </c>
      <c r="B10" s="71">
        <v>1</v>
      </c>
      <c r="C10" s="77">
        <v>97581</v>
      </c>
      <c r="D10" s="173">
        <v>97581</v>
      </c>
      <c r="E10" s="77">
        <f t="shared" si="0"/>
        <v>0</v>
      </c>
      <c r="H10" s="28"/>
    </row>
    <row r="11" spans="1:8" x14ac:dyDescent="0.25">
      <c r="A11" s="18" t="s">
        <v>6</v>
      </c>
      <c r="B11" s="71">
        <v>1</v>
      </c>
      <c r="C11" s="77">
        <v>180718</v>
      </c>
      <c r="D11" s="173">
        <v>180718</v>
      </c>
      <c r="E11" s="77">
        <f t="shared" si="0"/>
        <v>0</v>
      </c>
      <c r="H11" s="28"/>
    </row>
    <row r="12" spans="1:8" x14ac:dyDescent="0.25">
      <c r="A12" s="5" t="s">
        <v>7</v>
      </c>
      <c r="B12" s="72">
        <v>0</v>
      </c>
      <c r="C12" s="78">
        <v>0</v>
      </c>
      <c r="D12" s="78"/>
      <c r="E12" s="78">
        <f t="shared" si="0"/>
        <v>0</v>
      </c>
      <c r="H12" s="28"/>
    </row>
    <row r="13" spans="1:8" ht="16.5" thickBot="1" x14ac:dyDescent="0.3">
      <c r="A13" s="13" t="s">
        <v>8</v>
      </c>
      <c r="B13" s="73">
        <v>7</v>
      </c>
      <c r="C13" s="59">
        <f>SUM(C5:C12)</f>
        <v>8184208.0499999998</v>
      </c>
      <c r="D13" s="59">
        <f t="shared" ref="D13:E13" si="1">SUM(D5:D12)</f>
        <v>7228104</v>
      </c>
      <c r="E13" s="59">
        <f t="shared" si="1"/>
        <v>956104.05</v>
      </c>
      <c r="H13" s="28"/>
    </row>
    <row r="14" spans="1:8" ht="19.5" thickBot="1" x14ac:dyDescent="0.35">
      <c r="A14" s="54" t="s">
        <v>9</v>
      </c>
      <c r="B14" s="74"/>
      <c r="C14" s="79"/>
      <c r="D14" s="79"/>
      <c r="E14" s="79"/>
      <c r="H14" s="28"/>
    </row>
    <row r="15" spans="1:8" x14ac:dyDescent="0.25">
      <c r="A15" s="19" t="s">
        <v>10</v>
      </c>
      <c r="B15" s="71">
        <v>1</v>
      </c>
      <c r="C15" s="77">
        <v>2309480</v>
      </c>
      <c r="D15" s="174">
        <v>2309480</v>
      </c>
      <c r="E15" s="77">
        <f t="shared" ref="E15:E34" si="2">C15-D15</f>
        <v>0</v>
      </c>
      <c r="H15" s="28"/>
    </row>
    <row r="16" spans="1:8" x14ac:dyDescent="0.25">
      <c r="A16" s="18" t="s">
        <v>11</v>
      </c>
      <c r="B16" s="11">
        <v>1</v>
      </c>
      <c r="C16" s="77">
        <v>256130</v>
      </c>
      <c r="D16" s="174">
        <v>256130</v>
      </c>
      <c r="E16" s="77">
        <f t="shared" si="2"/>
        <v>0</v>
      </c>
      <c r="H16" s="28"/>
    </row>
    <row r="17" spans="1:8" x14ac:dyDescent="0.25">
      <c r="A17" s="18" t="s">
        <v>11</v>
      </c>
      <c r="B17" s="71">
        <v>1</v>
      </c>
      <c r="C17" s="77">
        <v>55288</v>
      </c>
      <c r="D17" s="174"/>
      <c r="E17" s="77">
        <f t="shared" si="2"/>
        <v>55288</v>
      </c>
      <c r="H17" s="28"/>
    </row>
    <row r="18" spans="1:8" x14ac:dyDescent="0.25">
      <c r="A18" s="18" t="s">
        <v>12</v>
      </c>
      <c r="B18" s="71">
        <v>1</v>
      </c>
      <c r="C18" s="77">
        <v>760384</v>
      </c>
      <c r="D18" s="174">
        <v>760384</v>
      </c>
      <c r="E18" s="77">
        <f t="shared" si="2"/>
        <v>0</v>
      </c>
      <c r="H18" s="28"/>
    </row>
    <row r="19" spans="1:8" x14ac:dyDescent="0.25">
      <c r="A19" s="18" t="s">
        <v>12</v>
      </c>
      <c r="B19" s="71">
        <v>1</v>
      </c>
      <c r="C19" s="77">
        <v>121322</v>
      </c>
      <c r="D19" s="174"/>
      <c r="E19" s="77">
        <f t="shared" si="2"/>
        <v>121322</v>
      </c>
      <c r="H19" s="29"/>
    </row>
    <row r="20" spans="1:8" x14ac:dyDescent="0.25">
      <c r="A20" s="18" t="s">
        <v>13</v>
      </c>
      <c r="B20" s="71">
        <v>1</v>
      </c>
      <c r="C20" s="77">
        <v>662195</v>
      </c>
      <c r="D20" s="174">
        <v>662195</v>
      </c>
      <c r="E20" s="77">
        <f t="shared" si="2"/>
        <v>0</v>
      </c>
      <c r="H20" s="28"/>
    </row>
    <row r="21" spans="1:8" x14ac:dyDescent="0.25">
      <c r="A21" s="18" t="s">
        <v>14</v>
      </c>
      <c r="B21" s="71">
        <v>1</v>
      </c>
      <c r="C21" s="77">
        <v>1842521</v>
      </c>
      <c r="D21" s="174">
        <v>1842521</v>
      </c>
      <c r="E21" s="77">
        <f t="shared" si="2"/>
        <v>0</v>
      </c>
      <c r="H21" s="28"/>
    </row>
    <row r="22" spans="1:8" x14ac:dyDescent="0.25">
      <c r="A22" s="18" t="s">
        <v>15</v>
      </c>
      <c r="B22" s="71">
        <v>1</v>
      </c>
      <c r="C22" s="77">
        <v>715346</v>
      </c>
      <c r="D22" s="174">
        <v>715346</v>
      </c>
      <c r="E22" s="77">
        <f t="shared" si="2"/>
        <v>0</v>
      </c>
      <c r="H22" s="28"/>
    </row>
    <row r="23" spans="1:8" x14ac:dyDescent="0.25">
      <c r="A23" s="18" t="s">
        <v>15</v>
      </c>
      <c r="B23" s="71">
        <v>1</v>
      </c>
      <c r="C23" s="77">
        <v>457101</v>
      </c>
      <c r="D23" s="174"/>
      <c r="E23" s="77">
        <f t="shared" si="2"/>
        <v>457101</v>
      </c>
      <c r="H23" s="28"/>
    </row>
    <row r="24" spans="1:8" x14ac:dyDescent="0.25">
      <c r="A24" s="18" t="s">
        <v>114</v>
      </c>
      <c r="B24" s="71">
        <v>1</v>
      </c>
      <c r="C24" s="77">
        <v>841545</v>
      </c>
      <c r="D24" s="174">
        <v>841545</v>
      </c>
      <c r="E24" s="77">
        <f t="shared" si="2"/>
        <v>0</v>
      </c>
      <c r="H24" s="28"/>
    </row>
    <row r="25" spans="1:8" x14ac:dyDescent="0.25">
      <c r="A25" s="18" t="s">
        <v>16</v>
      </c>
      <c r="B25" s="71">
        <v>1</v>
      </c>
      <c r="C25" s="77">
        <v>71422</v>
      </c>
      <c r="D25" s="174">
        <v>71422</v>
      </c>
      <c r="E25" s="77">
        <f t="shared" si="2"/>
        <v>0</v>
      </c>
      <c r="H25" s="28"/>
    </row>
    <row r="26" spans="1:8" x14ac:dyDescent="0.25">
      <c r="A26" s="18" t="s">
        <v>17</v>
      </c>
      <c r="B26" s="71">
        <v>1</v>
      </c>
      <c r="C26" s="77">
        <v>1294882</v>
      </c>
      <c r="D26" s="174">
        <v>1294882</v>
      </c>
      <c r="E26" s="77">
        <f t="shared" si="2"/>
        <v>0</v>
      </c>
      <c r="H26" s="28"/>
    </row>
    <row r="27" spans="1:8" x14ac:dyDescent="0.25">
      <c r="A27" s="18" t="s">
        <v>18</v>
      </c>
      <c r="B27" s="71">
        <v>1</v>
      </c>
      <c r="C27" s="77">
        <v>1805886</v>
      </c>
      <c r="D27" s="174">
        <v>1805886</v>
      </c>
      <c r="E27" s="77">
        <f t="shared" si="2"/>
        <v>0</v>
      </c>
      <c r="H27"/>
    </row>
    <row r="28" spans="1:8" x14ac:dyDescent="0.25">
      <c r="A28" s="18" t="s">
        <v>19</v>
      </c>
      <c r="B28" s="71">
        <v>1</v>
      </c>
      <c r="C28" s="77">
        <v>315094</v>
      </c>
      <c r="D28" s="174">
        <v>315997</v>
      </c>
      <c r="E28" s="77">
        <f t="shared" si="2"/>
        <v>-903</v>
      </c>
      <c r="H28"/>
    </row>
    <row r="29" spans="1:8" x14ac:dyDescent="0.25">
      <c r="A29" s="18" t="s">
        <v>20</v>
      </c>
      <c r="B29" s="71">
        <v>1</v>
      </c>
      <c r="C29" s="77">
        <v>1940830</v>
      </c>
      <c r="D29" s="174">
        <v>1940830</v>
      </c>
      <c r="E29" s="77">
        <f t="shared" si="2"/>
        <v>0</v>
      </c>
      <c r="H29"/>
    </row>
    <row r="30" spans="1:8" x14ac:dyDescent="0.25">
      <c r="A30" s="18" t="s">
        <v>21</v>
      </c>
      <c r="B30" s="71">
        <v>1</v>
      </c>
      <c r="C30" s="77">
        <v>316266</v>
      </c>
      <c r="D30" s="174">
        <v>316266</v>
      </c>
      <c r="E30" s="77">
        <f t="shared" si="2"/>
        <v>0</v>
      </c>
      <c r="H30"/>
    </row>
    <row r="31" spans="1:8" x14ac:dyDescent="0.25">
      <c r="A31" s="18" t="s">
        <v>115</v>
      </c>
      <c r="B31" s="71">
        <v>1</v>
      </c>
      <c r="C31" s="77">
        <v>145545</v>
      </c>
      <c r="D31" s="174">
        <v>145545</v>
      </c>
      <c r="E31" s="77">
        <f t="shared" si="2"/>
        <v>0</v>
      </c>
      <c r="H31"/>
    </row>
    <row r="32" spans="1:8" x14ac:dyDescent="0.25">
      <c r="A32" s="18" t="s">
        <v>22</v>
      </c>
      <c r="B32" s="71">
        <v>1</v>
      </c>
      <c r="C32" s="77">
        <v>1222161.06</v>
      </c>
      <c r="D32" s="174">
        <v>1222161</v>
      </c>
      <c r="E32" s="77">
        <f t="shared" si="2"/>
        <v>6.0000000055879354E-2</v>
      </c>
      <c r="H32"/>
    </row>
    <row r="33" spans="1:8" x14ac:dyDescent="0.25">
      <c r="A33" s="5" t="s">
        <v>23</v>
      </c>
      <c r="B33" s="190">
        <v>0</v>
      </c>
      <c r="C33" s="186">
        <v>0</v>
      </c>
      <c r="D33" s="177"/>
      <c r="E33" s="186">
        <f t="shared" si="2"/>
        <v>0</v>
      </c>
      <c r="H33"/>
    </row>
    <row r="34" spans="1:8" x14ac:dyDescent="0.25">
      <c r="A34" s="18" t="s">
        <v>24</v>
      </c>
      <c r="B34" s="71">
        <v>1</v>
      </c>
      <c r="C34" s="77">
        <v>51937</v>
      </c>
      <c r="D34" s="174">
        <v>51937</v>
      </c>
      <c r="E34" s="77">
        <f t="shared" si="2"/>
        <v>0</v>
      </c>
      <c r="H34"/>
    </row>
    <row r="35" spans="1:8" ht="16.5" thickBot="1" x14ac:dyDescent="0.3">
      <c r="A35" s="13" t="s">
        <v>25</v>
      </c>
      <c r="B35" s="20">
        <v>19</v>
      </c>
      <c r="C35" s="59">
        <f>SUM(C15:C34)</f>
        <v>15185335.060000001</v>
      </c>
      <c r="D35" s="59">
        <f t="shared" ref="D35:E35" si="3">SUM(D15:D34)</f>
        <v>14552527</v>
      </c>
      <c r="E35" s="59">
        <f t="shared" si="3"/>
        <v>632808.06000000006</v>
      </c>
      <c r="H35"/>
    </row>
    <row r="36" spans="1:8" ht="19.5" thickBot="1" x14ac:dyDescent="0.35">
      <c r="A36" s="54" t="s">
        <v>116</v>
      </c>
      <c r="B36" s="49"/>
      <c r="C36" s="79"/>
      <c r="D36" s="79"/>
      <c r="E36" s="79"/>
      <c r="H36"/>
    </row>
    <row r="37" spans="1:8" x14ac:dyDescent="0.25">
      <c r="A37" s="19" t="s">
        <v>26</v>
      </c>
      <c r="B37" s="71">
        <v>1</v>
      </c>
      <c r="C37" s="77">
        <v>3639302</v>
      </c>
      <c r="D37" s="174">
        <v>3639302</v>
      </c>
      <c r="E37" s="77">
        <f t="shared" ref="E37:E50" si="4">C37-D37</f>
        <v>0</v>
      </c>
      <c r="H37"/>
    </row>
    <row r="38" spans="1:8" x14ac:dyDescent="0.25">
      <c r="A38" s="18" t="s">
        <v>26</v>
      </c>
      <c r="B38" s="71">
        <v>1</v>
      </c>
      <c r="C38" s="77">
        <v>147706</v>
      </c>
      <c r="D38" s="174"/>
      <c r="E38" s="77">
        <f t="shared" si="4"/>
        <v>147706</v>
      </c>
      <c r="G38" s="2"/>
      <c r="H38"/>
    </row>
    <row r="39" spans="1:8" x14ac:dyDescent="0.25">
      <c r="A39" s="18" t="s">
        <v>26</v>
      </c>
      <c r="B39" s="71">
        <v>1</v>
      </c>
      <c r="C39" s="77">
        <v>203130</v>
      </c>
      <c r="D39" s="174"/>
      <c r="E39" s="77">
        <f t="shared" si="4"/>
        <v>203130</v>
      </c>
      <c r="H39"/>
    </row>
    <row r="40" spans="1:8" x14ac:dyDescent="0.25">
      <c r="A40" s="18" t="s">
        <v>27</v>
      </c>
      <c r="B40" s="71">
        <v>1</v>
      </c>
      <c r="C40" s="77">
        <v>183975428</v>
      </c>
      <c r="D40" s="174">
        <v>184544866</v>
      </c>
      <c r="E40" s="77">
        <f t="shared" si="4"/>
        <v>-569438</v>
      </c>
      <c r="G40" s="35"/>
      <c r="H40"/>
    </row>
    <row r="41" spans="1:8" x14ac:dyDescent="0.25">
      <c r="A41" s="18" t="s">
        <v>28</v>
      </c>
      <c r="B41" s="71">
        <v>1</v>
      </c>
      <c r="C41" s="77">
        <v>162655306</v>
      </c>
      <c r="D41" s="174">
        <v>162655306</v>
      </c>
      <c r="E41" s="77">
        <f t="shared" si="4"/>
        <v>0</v>
      </c>
      <c r="G41" s="2"/>
      <c r="H41"/>
    </row>
    <row r="42" spans="1:8" x14ac:dyDescent="0.25">
      <c r="A42" s="18" t="s">
        <v>29</v>
      </c>
      <c r="B42" s="71">
        <v>1</v>
      </c>
      <c r="C42" s="77">
        <v>28613441</v>
      </c>
      <c r="D42" s="174">
        <v>28613441</v>
      </c>
      <c r="E42" s="77">
        <f t="shared" si="4"/>
        <v>0</v>
      </c>
      <c r="H42"/>
    </row>
    <row r="43" spans="1:8" x14ac:dyDescent="0.25">
      <c r="A43" s="18" t="s">
        <v>29</v>
      </c>
      <c r="B43" s="71">
        <v>1</v>
      </c>
      <c r="C43" s="77">
        <v>1146186</v>
      </c>
      <c r="D43" s="174">
        <v>1032600</v>
      </c>
      <c r="E43" s="77">
        <f t="shared" si="4"/>
        <v>113586</v>
      </c>
      <c r="H43"/>
    </row>
    <row r="44" spans="1:8" x14ac:dyDescent="0.25">
      <c r="A44" s="18" t="s">
        <v>30</v>
      </c>
      <c r="B44" s="71">
        <v>1</v>
      </c>
      <c r="C44" s="77">
        <v>377683239</v>
      </c>
      <c r="D44" s="174">
        <v>385811059</v>
      </c>
      <c r="E44" s="77">
        <f t="shared" si="4"/>
        <v>-8127820</v>
      </c>
      <c r="G44" s="35"/>
      <c r="H44"/>
    </row>
    <row r="45" spans="1:8" x14ac:dyDescent="0.25">
      <c r="A45" s="18" t="s">
        <v>31</v>
      </c>
      <c r="B45" s="71">
        <v>1</v>
      </c>
      <c r="C45" s="77">
        <v>1976946</v>
      </c>
      <c r="D45" s="174">
        <v>1976946</v>
      </c>
      <c r="E45" s="77">
        <f t="shared" si="4"/>
        <v>0</v>
      </c>
      <c r="G45" s="2"/>
      <c r="H45"/>
    </row>
    <row r="46" spans="1:8" x14ac:dyDescent="0.25">
      <c r="A46" s="18" t="s">
        <v>32</v>
      </c>
      <c r="B46" s="71">
        <v>1</v>
      </c>
      <c r="C46" s="77">
        <v>131653273</v>
      </c>
      <c r="D46" s="174">
        <v>131653273</v>
      </c>
      <c r="E46" s="77">
        <f t="shared" si="4"/>
        <v>0</v>
      </c>
      <c r="H46"/>
    </row>
    <row r="47" spans="1:8" x14ac:dyDescent="0.25">
      <c r="A47" s="18" t="s">
        <v>33</v>
      </c>
      <c r="B47" s="71">
        <v>1</v>
      </c>
      <c r="C47" s="77">
        <v>2082133</v>
      </c>
      <c r="D47" s="174">
        <v>2082133</v>
      </c>
      <c r="E47" s="77">
        <f t="shared" si="4"/>
        <v>0</v>
      </c>
      <c r="F47" s="1"/>
      <c r="G47" s="2"/>
      <c r="H47"/>
    </row>
    <row r="48" spans="1:8" x14ac:dyDescent="0.25">
      <c r="A48" s="18" t="s">
        <v>34</v>
      </c>
      <c r="B48" s="71">
        <v>1</v>
      </c>
      <c r="C48" s="77">
        <v>238857480</v>
      </c>
      <c r="D48" s="174">
        <v>240885997</v>
      </c>
      <c r="E48" s="77">
        <f t="shared" si="4"/>
        <v>-2028517</v>
      </c>
      <c r="G48" s="35"/>
      <c r="H48"/>
    </row>
    <row r="49" spans="1:8" x14ac:dyDescent="0.25">
      <c r="A49" s="18" t="s">
        <v>35</v>
      </c>
      <c r="B49" s="71">
        <v>1</v>
      </c>
      <c r="C49" s="77">
        <v>2016154</v>
      </c>
      <c r="D49" s="174">
        <v>2056313</v>
      </c>
      <c r="E49" s="77">
        <f t="shared" si="4"/>
        <v>-40159</v>
      </c>
      <c r="G49" s="2"/>
      <c r="H49"/>
    </row>
    <row r="50" spans="1:8" x14ac:dyDescent="0.25">
      <c r="A50" s="18" t="s">
        <v>36</v>
      </c>
      <c r="B50" s="71">
        <v>1</v>
      </c>
      <c r="C50" s="77">
        <v>205055</v>
      </c>
      <c r="D50" s="174">
        <v>205055</v>
      </c>
      <c r="E50" s="77">
        <f t="shared" si="4"/>
        <v>0</v>
      </c>
      <c r="H50"/>
    </row>
    <row r="51" spans="1:8" ht="16.5" thickBot="1" x14ac:dyDescent="0.3">
      <c r="A51" s="13" t="s">
        <v>37</v>
      </c>
      <c r="B51" s="20">
        <v>14</v>
      </c>
      <c r="C51" s="59">
        <f>SUM(C37:C50)</f>
        <v>1134854779</v>
      </c>
      <c r="D51" s="59">
        <f t="shared" ref="D51:E51" si="5">SUM(D37:D50)</f>
        <v>1145156291</v>
      </c>
      <c r="E51" s="59">
        <f t="shared" si="5"/>
        <v>-10301512</v>
      </c>
      <c r="G51" s="2"/>
      <c r="H51"/>
    </row>
    <row r="52" spans="1:8" ht="19.5" thickBot="1" x14ac:dyDescent="0.35">
      <c r="A52" s="54" t="s">
        <v>38</v>
      </c>
      <c r="B52" s="49"/>
      <c r="C52" s="79"/>
      <c r="D52" s="79"/>
      <c r="E52" s="79"/>
      <c r="G52" s="2"/>
      <c r="H52"/>
    </row>
    <row r="53" spans="1:8" ht="15.75" x14ac:dyDescent="0.25">
      <c r="A53" s="19" t="s">
        <v>39</v>
      </c>
      <c r="B53" s="71">
        <v>1</v>
      </c>
      <c r="C53" s="77">
        <v>9449256</v>
      </c>
      <c r="D53" s="174"/>
      <c r="E53" s="77">
        <f t="shared" ref="E53:E57" si="6">C53-D53</f>
        <v>9449256</v>
      </c>
      <c r="G53" s="45"/>
      <c r="H53"/>
    </row>
    <row r="54" spans="1:8" x14ac:dyDescent="0.25">
      <c r="A54" s="18" t="s">
        <v>39</v>
      </c>
      <c r="B54" s="71">
        <v>1</v>
      </c>
      <c r="C54" s="77">
        <v>8557685</v>
      </c>
      <c r="D54" s="174"/>
      <c r="E54" s="77">
        <f t="shared" si="6"/>
        <v>8557685</v>
      </c>
      <c r="G54" s="2"/>
      <c r="H54"/>
    </row>
    <row r="55" spans="1:8" x14ac:dyDescent="0.25">
      <c r="A55" s="18" t="s">
        <v>39</v>
      </c>
      <c r="B55" s="71">
        <v>1</v>
      </c>
      <c r="C55" s="77">
        <v>9764300</v>
      </c>
      <c r="D55" s="174">
        <v>10027789</v>
      </c>
      <c r="E55" s="77">
        <f t="shared" si="6"/>
        <v>-263489</v>
      </c>
      <c r="H55"/>
    </row>
    <row r="56" spans="1:8" x14ac:dyDescent="0.25">
      <c r="A56" s="18" t="s">
        <v>40</v>
      </c>
      <c r="B56" s="71">
        <v>1</v>
      </c>
      <c r="C56" s="77">
        <v>698714</v>
      </c>
      <c r="D56" s="174">
        <v>698714</v>
      </c>
      <c r="E56" s="77">
        <f t="shared" si="6"/>
        <v>0</v>
      </c>
      <c r="H56"/>
    </row>
    <row r="57" spans="1:8" x14ac:dyDescent="0.25">
      <c r="A57" s="32" t="s">
        <v>41</v>
      </c>
      <c r="B57" s="33">
        <v>1</v>
      </c>
      <c r="C57" s="80">
        <v>95783</v>
      </c>
      <c r="D57" s="174">
        <v>95783</v>
      </c>
      <c r="E57" s="77">
        <f t="shared" si="6"/>
        <v>0</v>
      </c>
      <c r="H57"/>
    </row>
    <row r="58" spans="1:8" ht="15.75" x14ac:dyDescent="0.25">
      <c r="A58" s="34" t="s">
        <v>42</v>
      </c>
      <c r="B58" s="75">
        <v>5</v>
      </c>
      <c r="C58" s="81">
        <f>SUM(C53:C57)</f>
        <v>28565738</v>
      </c>
      <c r="D58" s="81">
        <f t="shared" ref="D58:E58" si="7">SUM(D53:D57)</f>
        <v>10822286</v>
      </c>
      <c r="E58" s="81">
        <f t="shared" si="7"/>
        <v>17743452</v>
      </c>
      <c r="G58" s="2"/>
      <c r="H58"/>
    </row>
    <row r="59" spans="1:8" ht="19.5" thickBot="1" x14ac:dyDescent="0.35">
      <c r="A59" s="55" t="s">
        <v>43</v>
      </c>
      <c r="B59" s="49"/>
      <c r="C59" s="79"/>
      <c r="D59" s="79"/>
      <c r="E59" s="79"/>
      <c r="H59"/>
    </row>
    <row r="60" spans="1:8" ht="15.75" x14ac:dyDescent="0.25">
      <c r="A60" s="19" t="s">
        <v>44</v>
      </c>
      <c r="B60" s="76">
        <v>1</v>
      </c>
      <c r="C60" s="77">
        <v>568269</v>
      </c>
      <c r="D60" s="174">
        <v>568269</v>
      </c>
      <c r="E60" s="77">
        <f t="shared" ref="E60:E64" si="8">C60-D60</f>
        <v>0</v>
      </c>
      <c r="H60"/>
    </row>
    <row r="61" spans="1:8" x14ac:dyDescent="0.25">
      <c r="A61" s="18" t="s">
        <v>45</v>
      </c>
      <c r="B61" s="71">
        <v>1</v>
      </c>
      <c r="C61" s="77">
        <v>996281</v>
      </c>
      <c r="D61" s="174">
        <v>996281</v>
      </c>
      <c r="E61" s="77">
        <f t="shared" si="8"/>
        <v>0</v>
      </c>
      <c r="H61"/>
    </row>
    <row r="62" spans="1:8" x14ac:dyDescent="0.25">
      <c r="A62" s="18" t="s">
        <v>46</v>
      </c>
      <c r="B62" s="71">
        <v>1</v>
      </c>
      <c r="C62" s="77">
        <v>689136</v>
      </c>
      <c r="D62" s="174">
        <v>689136</v>
      </c>
      <c r="E62" s="77">
        <f t="shared" si="8"/>
        <v>0</v>
      </c>
      <c r="H62"/>
    </row>
    <row r="63" spans="1:8" x14ac:dyDescent="0.25">
      <c r="A63" s="18" t="s">
        <v>47</v>
      </c>
      <c r="B63" s="71">
        <v>1</v>
      </c>
      <c r="C63" s="77">
        <v>830576.39999999991</v>
      </c>
      <c r="D63" s="174"/>
      <c r="E63" s="77">
        <f t="shared" si="8"/>
        <v>830576.39999999991</v>
      </c>
      <c r="H63"/>
    </row>
    <row r="64" spans="1:8" x14ac:dyDescent="0.25">
      <c r="A64" s="18" t="s">
        <v>48</v>
      </c>
      <c r="B64" s="71">
        <v>1</v>
      </c>
      <c r="C64" s="77">
        <v>1607962</v>
      </c>
      <c r="D64" s="174">
        <v>1607962</v>
      </c>
      <c r="E64" s="77">
        <f t="shared" si="8"/>
        <v>0</v>
      </c>
      <c r="H64"/>
    </row>
    <row r="65" spans="1:8" ht="16.5" thickBot="1" x14ac:dyDescent="0.3">
      <c r="A65" s="13" t="s">
        <v>49</v>
      </c>
      <c r="B65" s="75">
        <v>5</v>
      </c>
      <c r="C65" s="81">
        <f>SUM(C60:C64)</f>
        <v>4692224.4000000004</v>
      </c>
      <c r="D65" s="81">
        <f t="shared" ref="D65:E65" si="9">SUM(D60:D64)</f>
        <v>3861648</v>
      </c>
      <c r="E65" s="81">
        <f t="shared" si="9"/>
        <v>830576.39999999991</v>
      </c>
      <c r="H65"/>
    </row>
    <row r="66" spans="1:8" ht="19.5" thickBot="1" x14ac:dyDescent="0.35">
      <c r="A66" s="54" t="s">
        <v>50</v>
      </c>
      <c r="B66" s="49"/>
      <c r="C66" s="79"/>
      <c r="D66" s="79"/>
      <c r="E66" s="79"/>
      <c r="H66"/>
    </row>
    <row r="67" spans="1:8" x14ac:dyDescent="0.25">
      <c r="A67" s="19" t="s">
        <v>51</v>
      </c>
      <c r="B67" s="71">
        <v>1</v>
      </c>
      <c r="C67" s="77">
        <v>109226.22</v>
      </c>
      <c r="D67" s="174"/>
      <c r="E67" s="77">
        <f t="shared" ref="E67:E72" si="10">C67-D67</f>
        <v>109226.22</v>
      </c>
      <c r="H67"/>
    </row>
    <row r="68" spans="1:8" x14ac:dyDescent="0.25">
      <c r="A68" s="18" t="s">
        <v>52</v>
      </c>
      <c r="B68" s="71">
        <v>1</v>
      </c>
      <c r="C68" s="77">
        <v>522606</v>
      </c>
      <c r="D68" s="174">
        <v>522606</v>
      </c>
      <c r="E68" s="77">
        <f t="shared" si="10"/>
        <v>0</v>
      </c>
      <c r="H68"/>
    </row>
    <row r="69" spans="1:8" x14ac:dyDescent="0.25">
      <c r="A69" s="18" t="s">
        <v>53</v>
      </c>
      <c r="B69" s="71">
        <v>1</v>
      </c>
      <c r="C69" s="77">
        <v>3109941</v>
      </c>
      <c r="D69" s="174">
        <v>3109941</v>
      </c>
      <c r="E69" s="77">
        <f t="shared" si="10"/>
        <v>0</v>
      </c>
      <c r="G69" s="2"/>
      <c r="H69"/>
    </row>
    <row r="70" spans="1:8" x14ac:dyDescent="0.25">
      <c r="A70" s="18" t="s">
        <v>54</v>
      </c>
      <c r="B70" s="71">
        <v>1</v>
      </c>
      <c r="C70" s="77">
        <v>1031597</v>
      </c>
      <c r="D70" s="174">
        <v>1031597</v>
      </c>
      <c r="E70" s="77">
        <f t="shared" si="10"/>
        <v>0</v>
      </c>
      <c r="H70"/>
    </row>
    <row r="71" spans="1:8" x14ac:dyDescent="0.25">
      <c r="A71" s="18" t="s">
        <v>54</v>
      </c>
      <c r="B71" s="71">
        <v>1</v>
      </c>
      <c r="C71" s="77">
        <v>588690</v>
      </c>
      <c r="D71" s="174"/>
      <c r="E71" s="77">
        <f t="shared" si="10"/>
        <v>588690</v>
      </c>
      <c r="H71"/>
    </row>
    <row r="72" spans="1:8" x14ac:dyDescent="0.25">
      <c r="A72" s="18" t="s">
        <v>55</v>
      </c>
      <c r="B72" s="71">
        <v>1</v>
      </c>
      <c r="C72" s="77">
        <v>87331</v>
      </c>
      <c r="D72" s="174">
        <v>87331</v>
      </c>
      <c r="E72" s="77">
        <f t="shared" si="10"/>
        <v>0</v>
      </c>
      <c r="H72"/>
    </row>
    <row r="73" spans="1:8" ht="16.5" thickBot="1" x14ac:dyDescent="0.3">
      <c r="A73" s="13" t="s">
        <v>56</v>
      </c>
      <c r="B73" s="75">
        <v>6</v>
      </c>
      <c r="C73" s="50">
        <f>SUM(C67:C72)</f>
        <v>5449391.2199999997</v>
      </c>
      <c r="D73" s="50">
        <f t="shared" ref="D73:E73" si="11">SUM(D67:D72)</f>
        <v>4751475</v>
      </c>
      <c r="E73" s="50">
        <f t="shared" si="11"/>
        <v>697916.22</v>
      </c>
      <c r="G73" s="2"/>
      <c r="H73"/>
    </row>
    <row r="74" spans="1:8" ht="19.5" thickBot="1" x14ac:dyDescent="0.35">
      <c r="A74" s="54" t="s">
        <v>57</v>
      </c>
      <c r="B74" s="49"/>
      <c r="C74" s="79"/>
      <c r="D74" s="79"/>
      <c r="E74" s="79"/>
      <c r="G74" s="2"/>
      <c r="H74"/>
    </row>
    <row r="75" spans="1:8" x14ac:dyDescent="0.25">
      <c r="A75" s="19" t="s">
        <v>180</v>
      </c>
      <c r="B75" s="71">
        <v>1</v>
      </c>
      <c r="C75" s="77">
        <v>3839004</v>
      </c>
      <c r="D75" s="174">
        <v>3839004</v>
      </c>
      <c r="E75" s="77">
        <f t="shared" ref="E75:E101" si="12">C75-D75</f>
        <v>0</v>
      </c>
      <c r="H75"/>
    </row>
    <row r="76" spans="1:8" x14ac:dyDescent="0.25">
      <c r="A76" s="18" t="s">
        <v>117</v>
      </c>
      <c r="B76" s="71">
        <v>1</v>
      </c>
      <c r="C76" s="77"/>
      <c r="D76" s="174"/>
      <c r="E76" s="77">
        <f t="shared" si="12"/>
        <v>0</v>
      </c>
      <c r="H76"/>
    </row>
    <row r="77" spans="1:8" x14ac:dyDescent="0.25">
      <c r="A77" s="18" t="s">
        <v>58</v>
      </c>
      <c r="B77" s="71">
        <v>1</v>
      </c>
      <c r="C77" s="77">
        <v>418126</v>
      </c>
      <c r="D77" s="174"/>
      <c r="E77" s="77">
        <f t="shared" si="12"/>
        <v>418126</v>
      </c>
      <c r="H77"/>
    </row>
    <row r="78" spans="1:8" x14ac:dyDescent="0.25">
      <c r="A78" s="18" t="s">
        <v>117</v>
      </c>
      <c r="B78" s="71">
        <v>1</v>
      </c>
      <c r="C78" s="77">
        <v>1026153</v>
      </c>
      <c r="D78" s="174"/>
      <c r="E78" s="77">
        <f t="shared" si="12"/>
        <v>1026153</v>
      </c>
      <c r="H78"/>
    </row>
    <row r="79" spans="1:8" x14ac:dyDescent="0.25">
      <c r="A79" s="18" t="s">
        <v>59</v>
      </c>
      <c r="B79" s="71">
        <v>1</v>
      </c>
      <c r="C79" s="77">
        <v>2265644</v>
      </c>
      <c r="D79" s="174">
        <v>2265644</v>
      </c>
      <c r="E79" s="77">
        <f t="shared" si="12"/>
        <v>0</v>
      </c>
      <c r="H79"/>
    </row>
    <row r="80" spans="1:8" x14ac:dyDescent="0.25">
      <c r="A80" s="18" t="s">
        <v>60</v>
      </c>
      <c r="B80" s="71">
        <v>1</v>
      </c>
      <c r="C80" s="77">
        <v>909134</v>
      </c>
      <c r="D80" s="174">
        <v>909134</v>
      </c>
      <c r="E80" s="77">
        <f t="shared" si="12"/>
        <v>0</v>
      </c>
      <c r="H80"/>
    </row>
    <row r="81" spans="1:8" x14ac:dyDescent="0.25">
      <c r="A81" s="18" t="s">
        <v>60</v>
      </c>
      <c r="B81" s="71">
        <v>1</v>
      </c>
      <c r="C81" s="77">
        <v>111222</v>
      </c>
      <c r="D81" s="174">
        <v>111222</v>
      </c>
      <c r="E81" s="77">
        <f t="shared" si="12"/>
        <v>0</v>
      </c>
      <c r="H81"/>
    </row>
    <row r="82" spans="1:8" x14ac:dyDescent="0.25">
      <c r="A82" s="18" t="s">
        <v>60</v>
      </c>
      <c r="B82" s="71">
        <v>1</v>
      </c>
      <c r="C82" s="77">
        <v>3628597</v>
      </c>
      <c r="D82" s="174"/>
      <c r="E82" s="77">
        <f t="shared" si="12"/>
        <v>3628597</v>
      </c>
      <c r="H82"/>
    </row>
    <row r="83" spans="1:8" x14ac:dyDescent="0.25">
      <c r="A83" s="18" t="s">
        <v>61</v>
      </c>
      <c r="B83" s="71">
        <v>1</v>
      </c>
      <c r="C83" s="77">
        <v>242362</v>
      </c>
      <c r="D83" s="174">
        <v>242362</v>
      </c>
      <c r="E83" s="77">
        <f t="shared" si="12"/>
        <v>0</v>
      </c>
      <c r="H83"/>
    </row>
    <row r="84" spans="1:8" x14ac:dyDescent="0.25">
      <c r="A84" s="18" t="s">
        <v>62</v>
      </c>
      <c r="B84" s="71">
        <v>1</v>
      </c>
      <c r="C84" s="77">
        <v>406935</v>
      </c>
      <c r="D84" s="174">
        <v>406935</v>
      </c>
      <c r="E84" s="77">
        <f t="shared" si="12"/>
        <v>0</v>
      </c>
      <c r="G84" s="28"/>
      <c r="H84"/>
    </row>
    <row r="85" spans="1:8" x14ac:dyDescent="0.25">
      <c r="A85" s="18" t="s">
        <v>63</v>
      </c>
      <c r="B85" s="71">
        <v>1</v>
      </c>
      <c r="C85" s="77">
        <v>1231997</v>
      </c>
      <c r="D85" s="174">
        <v>1231997</v>
      </c>
      <c r="E85" s="77">
        <f t="shared" si="12"/>
        <v>0</v>
      </c>
      <c r="G85" s="2"/>
      <c r="H85"/>
    </row>
    <row r="86" spans="1:8" x14ac:dyDescent="0.25">
      <c r="A86" s="18" t="s">
        <v>63</v>
      </c>
      <c r="B86" s="71">
        <v>1</v>
      </c>
      <c r="C86" s="77">
        <v>1081999</v>
      </c>
      <c r="D86" s="174">
        <v>1081999</v>
      </c>
      <c r="E86" s="77">
        <f t="shared" si="12"/>
        <v>0</v>
      </c>
      <c r="G86" s="2"/>
      <c r="H86"/>
    </row>
    <row r="87" spans="1:8" x14ac:dyDescent="0.25">
      <c r="A87" s="5" t="s">
        <v>64</v>
      </c>
      <c r="B87" s="187">
        <v>0</v>
      </c>
      <c r="C87" s="186"/>
      <c r="D87" s="186"/>
      <c r="E87" s="186">
        <f t="shared" si="12"/>
        <v>0</v>
      </c>
      <c r="H87"/>
    </row>
    <row r="88" spans="1:8" x14ac:dyDescent="0.25">
      <c r="A88" s="18" t="s">
        <v>65</v>
      </c>
      <c r="B88" s="71">
        <v>1</v>
      </c>
      <c r="C88" s="77">
        <v>6406381</v>
      </c>
      <c r="D88" s="174"/>
      <c r="E88" s="77">
        <f t="shared" si="12"/>
        <v>6406381</v>
      </c>
      <c r="H88"/>
    </row>
    <row r="89" spans="1:8" x14ac:dyDescent="0.25">
      <c r="A89" s="18" t="s">
        <v>65</v>
      </c>
      <c r="B89" s="71">
        <v>1</v>
      </c>
      <c r="C89" s="77">
        <v>2409753</v>
      </c>
      <c r="D89" s="174">
        <v>2409753</v>
      </c>
      <c r="E89" s="77">
        <f t="shared" si="12"/>
        <v>0</v>
      </c>
      <c r="H89"/>
    </row>
    <row r="90" spans="1:8" x14ac:dyDescent="0.25">
      <c r="A90" s="18" t="s">
        <v>65</v>
      </c>
      <c r="B90" s="71">
        <v>1</v>
      </c>
      <c r="C90" s="77">
        <v>524326</v>
      </c>
      <c r="D90" s="174"/>
      <c r="E90" s="77">
        <f t="shared" si="12"/>
        <v>524326</v>
      </c>
      <c r="G90" s="35"/>
      <c r="H90"/>
    </row>
    <row r="91" spans="1:8" x14ac:dyDescent="0.25">
      <c r="A91" s="18" t="s">
        <v>66</v>
      </c>
      <c r="B91" s="71">
        <v>1</v>
      </c>
      <c r="C91" s="77">
        <v>148149</v>
      </c>
      <c r="D91" s="174">
        <v>148149</v>
      </c>
      <c r="E91" s="77">
        <f t="shared" si="12"/>
        <v>0</v>
      </c>
      <c r="G91" s="2"/>
      <c r="H91"/>
    </row>
    <row r="92" spans="1:8" x14ac:dyDescent="0.25">
      <c r="A92" s="18" t="s">
        <v>67</v>
      </c>
      <c r="B92" s="71">
        <v>1</v>
      </c>
      <c r="C92" s="77">
        <v>164931</v>
      </c>
      <c r="D92" s="174">
        <v>164931</v>
      </c>
      <c r="E92" s="77">
        <f t="shared" si="12"/>
        <v>0</v>
      </c>
      <c r="G92" s="2"/>
      <c r="H92"/>
    </row>
    <row r="93" spans="1:8" x14ac:dyDescent="0.25">
      <c r="A93" s="18" t="s">
        <v>68</v>
      </c>
      <c r="B93" s="71">
        <v>1</v>
      </c>
      <c r="C93" s="77">
        <v>102158</v>
      </c>
      <c r="D93" s="174">
        <v>102158</v>
      </c>
      <c r="E93" s="77">
        <f t="shared" si="12"/>
        <v>0</v>
      </c>
      <c r="H93"/>
    </row>
    <row r="94" spans="1:8" x14ac:dyDescent="0.25">
      <c r="A94" s="18" t="s">
        <v>69</v>
      </c>
      <c r="B94" s="71">
        <v>1</v>
      </c>
      <c r="C94" s="77">
        <v>70131</v>
      </c>
      <c r="D94" s="174">
        <v>70131</v>
      </c>
      <c r="E94" s="77">
        <f t="shared" si="12"/>
        <v>0</v>
      </c>
      <c r="G94" s="28"/>
      <c r="H94"/>
    </row>
    <row r="95" spans="1:8" x14ac:dyDescent="0.25">
      <c r="A95" s="18" t="s">
        <v>70</v>
      </c>
      <c r="B95" s="71">
        <v>1</v>
      </c>
      <c r="C95" s="77">
        <v>411484</v>
      </c>
      <c r="D95" s="174"/>
      <c r="E95" s="77">
        <f t="shared" si="12"/>
        <v>411484</v>
      </c>
      <c r="G95" s="2"/>
      <c r="H95"/>
    </row>
    <row r="96" spans="1:8" x14ac:dyDescent="0.25">
      <c r="A96" s="18" t="s">
        <v>70</v>
      </c>
      <c r="B96" s="71">
        <v>1</v>
      </c>
      <c r="C96" s="77">
        <v>883390</v>
      </c>
      <c r="D96" s="174">
        <v>883390</v>
      </c>
      <c r="E96" s="77">
        <f t="shared" si="12"/>
        <v>0</v>
      </c>
      <c r="H96"/>
    </row>
    <row r="97" spans="1:8" x14ac:dyDescent="0.25">
      <c r="A97" s="18" t="s">
        <v>71</v>
      </c>
      <c r="B97" s="71">
        <v>1</v>
      </c>
      <c r="C97" s="77">
        <v>5885969</v>
      </c>
      <c r="D97" s="174"/>
      <c r="E97" s="77">
        <f t="shared" si="12"/>
        <v>5885969</v>
      </c>
      <c r="H97"/>
    </row>
    <row r="98" spans="1:8" x14ac:dyDescent="0.25">
      <c r="A98" s="18" t="s">
        <v>72</v>
      </c>
      <c r="B98" s="71">
        <v>1</v>
      </c>
      <c r="C98" s="77">
        <v>2318945</v>
      </c>
      <c r="D98" s="174"/>
      <c r="E98" s="77">
        <f t="shared" si="12"/>
        <v>2318945</v>
      </c>
      <c r="H98"/>
    </row>
    <row r="99" spans="1:8" x14ac:dyDescent="0.25">
      <c r="A99" s="18" t="s">
        <v>73</v>
      </c>
      <c r="B99" s="71">
        <v>1</v>
      </c>
      <c r="C99" s="77">
        <v>869037</v>
      </c>
      <c r="D99" s="174"/>
      <c r="E99" s="77">
        <f t="shared" si="12"/>
        <v>869037</v>
      </c>
      <c r="H99"/>
    </row>
    <row r="100" spans="1:8" x14ac:dyDescent="0.25">
      <c r="A100" s="18" t="s">
        <v>74</v>
      </c>
      <c r="B100" s="71">
        <v>1</v>
      </c>
      <c r="C100" s="77">
        <v>67918</v>
      </c>
      <c r="D100" s="174">
        <v>67918</v>
      </c>
      <c r="E100" s="77">
        <f t="shared" si="12"/>
        <v>0</v>
      </c>
      <c r="G100" s="28"/>
      <c r="H100"/>
    </row>
    <row r="101" spans="1:8" x14ac:dyDescent="0.25">
      <c r="A101" s="18" t="s">
        <v>75</v>
      </c>
      <c r="B101" s="71">
        <v>1</v>
      </c>
      <c r="C101" s="77">
        <v>628495</v>
      </c>
      <c r="D101" s="174"/>
      <c r="E101" s="77">
        <f t="shared" si="12"/>
        <v>628495</v>
      </c>
      <c r="H101"/>
    </row>
    <row r="102" spans="1:8" ht="16.5" thickBot="1" x14ac:dyDescent="0.3">
      <c r="A102" s="13" t="s">
        <v>76</v>
      </c>
      <c r="B102" s="75">
        <v>25</v>
      </c>
      <c r="C102" s="50">
        <f>SUM(C75:C101)</f>
        <v>36052240</v>
      </c>
      <c r="D102" s="50">
        <f t="shared" ref="D102:E102" si="13">SUM(D75:D101)</f>
        <v>13934727</v>
      </c>
      <c r="E102" s="50">
        <f t="shared" si="13"/>
        <v>22117513</v>
      </c>
      <c r="G102" s="2"/>
      <c r="H102"/>
    </row>
    <row r="103" spans="1:8" ht="19.5" thickBot="1" x14ac:dyDescent="0.35">
      <c r="A103" s="54" t="s">
        <v>77</v>
      </c>
      <c r="B103" s="49"/>
      <c r="C103" s="79"/>
      <c r="D103" s="79"/>
      <c r="E103" s="79"/>
      <c r="G103" s="2"/>
      <c r="H103"/>
    </row>
    <row r="104" spans="1:8" x14ac:dyDescent="0.25">
      <c r="A104" s="19" t="s">
        <v>78</v>
      </c>
      <c r="B104" s="71">
        <v>1</v>
      </c>
      <c r="C104" s="77">
        <v>766155</v>
      </c>
      <c r="D104" s="174">
        <v>766155</v>
      </c>
      <c r="E104" s="77">
        <f t="shared" ref="E104:E111" si="14">C104-D104</f>
        <v>0</v>
      </c>
      <c r="H104"/>
    </row>
    <row r="105" spans="1:8" x14ac:dyDescent="0.25">
      <c r="A105" s="18" t="s">
        <v>78</v>
      </c>
      <c r="B105" s="71">
        <v>1</v>
      </c>
      <c r="C105" s="77">
        <v>2935600</v>
      </c>
      <c r="D105" s="174"/>
      <c r="E105" s="77">
        <f t="shared" si="14"/>
        <v>2935600</v>
      </c>
      <c r="H105"/>
    </row>
    <row r="106" spans="1:8" x14ac:dyDescent="0.25">
      <c r="A106" s="18" t="s">
        <v>79</v>
      </c>
      <c r="B106" s="71">
        <v>1</v>
      </c>
      <c r="C106" s="77">
        <v>9137411</v>
      </c>
      <c r="D106" s="174">
        <v>9137411</v>
      </c>
      <c r="E106" s="77">
        <f t="shared" si="14"/>
        <v>0</v>
      </c>
      <c r="H106"/>
    </row>
    <row r="107" spans="1:8" x14ac:dyDescent="0.25">
      <c r="A107" s="18" t="s">
        <v>79</v>
      </c>
      <c r="B107" s="71">
        <v>1</v>
      </c>
      <c r="C107" s="77">
        <v>312220</v>
      </c>
      <c r="D107" s="174">
        <v>312221</v>
      </c>
      <c r="E107" s="77">
        <f t="shared" si="14"/>
        <v>-1</v>
      </c>
      <c r="H107"/>
    </row>
    <row r="108" spans="1:8" x14ac:dyDescent="0.25">
      <c r="A108" s="18" t="s">
        <v>80</v>
      </c>
      <c r="B108" s="71">
        <v>1</v>
      </c>
      <c r="C108" s="77">
        <v>134788</v>
      </c>
      <c r="D108" s="174">
        <v>134788</v>
      </c>
      <c r="E108" s="77">
        <f t="shared" si="14"/>
        <v>0</v>
      </c>
      <c r="H108"/>
    </row>
    <row r="109" spans="1:8" x14ac:dyDescent="0.25">
      <c r="A109" s="18" t="s">
        <v>81</v>
      </c>
      <c r="B109" s="71">
        <v>1</v>
      </c>
      <c r="C109" s="77">
        <v>144399</v>
      </c>
      <c r="D109" s="174">
        <v>144399</v>
      </c>
      <c r="E109" s="77">
        <f t="shared" si="14"/>
        <v>0</v>
      </c>
      <c r="H109"/>
    </row>
    <row r="110" spans="1:8" x14ac:dyDescent="0.25">
      <c r="A110" s="18" t="s">
        <v>82</v>
      </c>
      <c r="B110" s="71">
        <v>1</v>
      </c>
      <c r="C110" s="77">
        <v>308095</v>
      </c>
      <c r="D110" s="174">
        <v>308095</v>
      </c>
      <c r="E110" s="77">
        <f t="shared" si="14"/>
        <v>0</v>
      </c>
      <c r="H110"/>
    </row>
    <row r="111" spans="1:8" x14ac:dyDescent="0.25">
      <c r="A111" s="18" t="s">
        <v>118</v>
      </c>
      <c r="B111" s="71">
        <v>1</v>
      </c>
      <c r="C111" s="77">
        <v>571356</v>
      </c>
      <c r="D111" s="174">
        <v>571356</v>
      </c>
      <c r="E111" s="77">
        <f t="shared" si="14"/>
        <v>0</v>
      </c>
      <c r="H111"/>
    </row>
    <row r="112" spans="1:8" ht="15.75" x14ac:dyDescent="0.25">
      <c r="A112" s="7" t="s">
        <v>83</v>
      </c>
      <c r="B112" s="75">
        <v>8</v>
      </c>
      <c r="C112" s="50">
        <f>SUM(C104:C111)</f>
        <v>14310024</v>
      </c>
      <c r="D112" s="50">
        <f t="shared" ref="D112:E112" si="15">SUM(D104:D111)</f>
        <v>11374425</v>
      </c>
      <c r="E112" s="50">
        <f t="shared" si="15"/>
        <v>2935599</v>
      </c>
      <c r="H112"/>
    </row>
    <row r="113" spans="1:8" ht="18.75" x14ac:dyDescent="0.3">
      <c r="A113" s="56" t="s">
        <v>84</v>
      </c>
      <c r="B113" s="71"/>
      <c r="C113" s="77"/>
      <c r="D113" s="174"/>
      <c r="E113" s="77"/>
      <c r="H113"/>
    </row>
    <row r="114" spans="1:8" x14ac:dyDescent="0.25">
      <c r="A114" s="18" t="s">
        <v>85</v>
      </c>
      <c r="B114" s="71">
        <v>1</v>
      </c>
      <c r="C114" s="77">
        <v>234331</v>
      </c>
      <c r="D114" s="174">
        <v>234331</v>
      </c>
      <c r="E114" s="77">
        <f t="shared" ref="E114:E115" si="16">C114-D114</f>
        <v>0</v>
      </c>
      <c r="H114"/>
    </row>
    <row r="115" spans="1:8" x14ac:dyDescent="0.25">
      <c r="A115" s="18" t="s">
        <v>86</v>
      </c>
      <c r="B115" s="71">
        <v>1</v>
      </c>
      <c r="C115" s="77">
        <v>603608</v>
      </c>
      <c r="D115" s="174">
        <v>603608</v>
      </c>
      <c r="E115" s="77">
        <f t="shared" si="16"/>
        <v>0</v>
      </c>
      <c r="H115"/>
    </row>
    <row r="116" spans="1:8" ht="15.75" x14ac:dyDescent="0.25">
      <c r="A116" s="7" t="s">
        <v>87</v>
      </c>
      <c r="B116" s="75">
        <v>2</v>
      </c>
      <c r="C116" s="50">
        <f>SUM(C114:C115)</f>
        <v>837939</v>
      </c>
      <c r="D116" s="50">
        <f t="shared" ref="D116:E116" si="17">SUM(D114:D115)</f>
        <v>837939</v>
      </c>
      <c r="E116" s="50">
        <f t="shared" si="17"/>
        <v>0</v>
      </c>
      <c r="H116"/>
    </row>
    <row r="117" spans="1:8" ht="18.75" x14ac:dyDescent="0.3">
      <c r="A117" s="56" t="s">
        <v>88</v>
      </c>
      <c r="B117" s="49"/>
      <c r="C117" s="79"/>
      <c r="D117" s="79"/>
      <c r="E117" s="79"/>
      <c r="H117"/>
    </row>
    <row r="118" spans="1:8" x14ac:dyDescent="0.25">
      <c r="A118" s="18" t="s">
        <v>89</v>
      </c>
      <c r="B118" s="71">
        <v>1</v>
      </c>
      <c r="C118" s="77">
        <v>566131</v>
      </c>
      <c r="D118" s="174">
        <v>566131</v>
      </c>
      <c r="E118" s="77">
        <f t="shared" ref="E118:E128" si="18">C118-D118</f>
        <v>0</v>
      </c>
      <c r="H118"/>
    </row>
    <row r="119" spans="1:8" x14ac:dyDescent="0.25">
      <c r="A119" s="18" t="s">
        <v>89</v>
      </c>
      <c r="B119" s="71">
        <v>1</v>
      </c>
      <c r="C119" s="77">
        <v>118759</v>
      </c>
      <c r="D119" s="174"/>
      <c r="E119" s="77">
        <f t="shared" si="18"/>
        <v>118759</v>
      </c>
      <c r="H119"/>
    </row>
    <row r="120" spans="1:8" x14ac:dyDescent="0.25">
      <c r="A120" s="18" t="s">
        <v>90</v>
      </c>
      <c r="B120" s="71">
        <v>1</v>
      </c>
      <c r="C120" s="77">
        <v>1120662</v>
      </c>
      <c r="D120" s="174">
        <v>1120662</v>
      </c>
      <c r="E120" s="77">
        <f t="shared" si="18"/>
        <v>0</v>
      </c>
      <c r="H120"/>
    </row>
    <row r="121" spans="1:8" x14ac:dyDescent="0.25">
      <c r="A121" s="18" t="s">
        <v>90</v>
      </c>
      <c r="B121" s="71">
        <v>1</v>
      </c>
      <c r="C121" s="77">
        <v>483545</v>
      </c>
      <c r="D121" s="174"/>
      <c r="E121" s="77">
        <f t="shared" si="18"/>
        <v>483545</v>
      </c>
      <c r="H121"/>
    </row>
    <row r="122" spans="1:8" x14ac:dyDescent="0.25">
      <c r="A122" s="18" t="s">
        <v>91</v>
      </c>
      <c r="B122" s="71">
        <v>1</v>
      </c>
      <c r="C122" s="77">
        <v>554402</v>
      </c>
      <c r="D122" s="174">
        <v>554402</v>
      </c>
      <c r="E122" s="77">
        <f t="shared" si="18"/>
        <v>0</v>
      </c>
      <c r="H122"/>
    </row>
    <row r="123" spans="1:8" x14ac:dyDescent="0.25">
      <c r="A123" s="5" t="s">
        <v>92</v>
      </c>
      <c r="B123" s="5">
        <v>0</v>
      </c>
      <c r="C123" s="5">
        <v>0</v>
      </c>
      <c r="D123" s="5"/>
      <c r="E123" s="5">
        <f t="shared" si="18"/>
        <v>0</v>
      </c>
      <c r="H123"/>
    </row>
    <row r="124" spans="1:8" x14ac:dyDescent="0.25">
      <c r="A124" s="5" t="s">
        <v>93</v>
      </c>
      <c r="B124" s="5">
        <v>0</v>
      </c>
      <c r="C124" s="5">
        <v>0</v>
      </c>
      <c r="D124" s="5"/>
      <c r="E124" s="5">
        <f t="shared" si="18"/>
        <v>0</v>
      </c>
      <c r="H124"/>
    </row>
    <row r="125" spans="1:8" x14ac:dyDescent="0.25">
      <c r="A125" s="18" t="s">
        <v>94</v>
      </c>
      <c r="B125" s="71">
        <v>1</v>
      </c>
      <c r="C125" s="77">
        <v>1577653</v>
      </c>
      <c r="D125" s="174">
        <v>1577653</v>
      </c>
      <c r="E125" s="77">
        <f t="shared" si="18"/>
        <v>0</v>
      </c>
      <c r="H125"/>
    </row>
    <row r="126" spans="1:8" x14ac:dyDescent="0.25">
      <c r="A126" s="18" t="s">
        <v>95</v>
      </c>
      <c r="B126" s="71">
        <v>1</v>
      </c>
      <c r="C126" s="77">
        <v>1205963</v>
      </c>
      <c r="D126" s="174"/>
      <c r="E126" s="77">
        <f t="shared" si="18"/>
        <v>1205963</v>
      </c>
      <c r="H126"/>
    </row>
    <row r="127" spans="1:8" x14ac:dyDescent="0.25">
      <c r="A127" s="18" t="s">
        <v>96</v>
      </c>
      <c r="B127" s="71">
        <v>1</v>
      </c>
      <c r="C127" s="77">
        <v>297481</v>
      </c>
      <c r="D127" s="174">
        <v>297481</v>
      </c>
      <c r="E127" s="77">
        <f t="shared" si="18"/>
        <v>0</v>
      </c>
      <c r="G127" s="2"/>
      <c r="H127"/>
    </row>
    <row r="128" spans="1:8" x14ac:dyDescent="0.25">
      <c r="A128" s="18" t="s">
        <v>97</v>
      </c>
      <c r="B128" s="71">
        <v>1</v>
      </c>
      <c r="C128" s="77">
        <v>234753</v>
      </c>
      <c r="D128" s="174">
        <v>234753</v>
      </c>
      <c r="E128" s="77">
        <f t="shared" si="18"/>
        <v>0</v>
      </c>
      <c r="H128"/>
    </row>
    <row r="129" spans="1:8" ht="16.5" thickBot="1" x14ac:dyDescent="0.3">
      <c r="A129" s="13" t="s">
        <v>98</v>
      </c>
      <c r="B129" s="75">
        <v>9</v>
      </c>
      <c r="C129" s="50">
        <f>SUM(C118:C128)</f>
        <v>6159349</v>
      </c>
      <c r="D129" s="50">
        <f t="shared" ref="D129:E129" si="19">SUM(D118:D128)</f>
        <v>4351082</v>
      </c>
      <c r="E129" s="50">
        <f t="shared" si="19"/>
        <v>1808267</v>
      </c>
      <c r="H129"/>
    </row>
    <row r="130" spans="1:8" ht="16.5" thickBot="1" x14ac:dyDescent="0.3">
      <c r="A130" s="14" t="s">
        <v>99</v>
      </c>
      <c r="B130" s="202">
        <v>100</v>
      </c>
      <c r="C130" s="203">
        <f>C129+C116+C112+C102+C73+C65+C58+C51+C35+C13</f>
        <v>1254291227.7299998</v>
      </c>
      <c r="D130" s="203">
        <f>D129+D116+D112+D102+D73+D65+D58+D51+D35+D13</f>
        <v>1216870504</v>
      </c>
      <c r="E130" s="203">
        <f>E129+E116+E112+E102+E73+E65+E58+E51+E35+E13</f>
        <v>37420723.729999997</v>
      </c>
      <c r="H130"/>
    </row>
    <row r="131" spans="1:8" ht="15.75" thickTop="1" x14ac:dyDescent="0.25">
      <c r="A131" s="285" t="s">
        <v>182</v>
      </c>
      <c r="B131" s="285"/>
      <c r="C131" s="285"/>
      <c r="D131" s="285"/>
      <c r="E131" s="285"/>
      <c r="G131" s="83"/>
    </row>
    <row r="132" spans="1:8" x14ac:dyDescent="0.25">
      <c r="A132" s="21"/>
      <c r="B132" s="21"/>
      <c r="C132" s="113"/>
      <c r="D132" s="113"/>
      <c r="E132" s="113"/>
    </row>
    <row r="133" spans="1:8" x14ac:dyDescent="0.25">
      <c r="A133" s="114" t="s">
        <v>205</v>
      </c>
      <c r="B133" s="115"/>
      <c r="C133" s="96"/>
      <c r="D133" s="96"/>
      <c r="E133" s="96"/>
    </row>
    <row r="134" spans="1:8" x14ac:dyDescent="0.25">
      <c r="A134" s="114" t="s">
        <v>203</v>
      </c>
      <c r="B134" s="115"/>
      <c r="C134" s="96"/>
      <c r="D134" s="96"/>
      <c r="E134" s="96"/>
    </row>
    <row r="135" spans="1:8" x14ac:dyDescent="0.25">
      <c r="A135" s="114" t="s">
        <v>204</v>
      </c>
      <c r="B135" s="115"/>
      <c r="C135" s="96"/>
      <c r="D135" s="96"/>
      <c r="E135" s="96"/>
    </row>
    <row r="136" spans="1:8" x14ac:dyDescent="0.25">
      <c r="A136" s="116"/>
      <c r="B136" s="117"/>
      <c r="C136" s="118"/>
      <c r="D136" s="118"/>
      <c r="E136" s="118"/>
    </row>
    <row r="137" spans="1:8" x14ac:dyDescent="0.25">
      <c r="A137" s="21"/>
      <c r="B137" s="21"/>
      <c r="C137" s="21"/>
      <c r="D137" s="21"/>
      <c r="E137" s="21"/>
    </row>
    <row r="138" spans="1:8" x14ac:dyDescent="0.25">
      <c r="A138" s="21"/>
      <c r="B138" s="21"/>
      <c r="C138" s="21"/>
      <c r="D138" s="21"/>
      <c r="E138" s="21"/>
      <c r="G138" s="2"/>
    </row>
    <row r="139" spans="1:8" ht="18.75" x14ac:dyDescent="0.3">
      <c r="A139" s="284"/>
      <c r="B139" s="284"/>
      <c r="C139" s="284"/>
      <c r="D139" s="284"/>
      <c r="E139" s="284"/>
    </row>
    <row r="140" spans="1:8" x14ac:dyDescent="0.25">
      <c r="A140" s="21"/>
      <c r="B140" s="21"/>
      <c r="C140" s="21"/>
      <c r="D140" s="21"/>
      <c r="E140" s="21"/>
    </row>
    <row r="141" spans="1:8" ht="15" customHeight="1" x14ac:dyDescent="0.25">
      <c r="A141" s="21"/>
      <c r="B141" s="21"/>
      <c r="C141" s="21"/>
      <c r="D141" s="21"/>
      <c r="E141" s="21"/>
    </row>
    <row r="142" spans="1:8" ht="15" customHeight="1" x14ac:dyDescent="0.25">
      <c r="A142" s="21"/>
      <c r="B142" s="21"/>
      <c r="C142" s="21"/>
      <c r="D142" s="21"/>
      <c r="E142" s="21"/>
    </row>
    <row r="143" spans="1:8" ht="15" customHeight="1" x14ac:dyDescent="0.25">
      <c r="A143" s="21"/>
      <c r="B143" s="21"/>
      <c r="C143" s="21"/>
      <c r="D143" s="21"/>
      <c r="E143" s="21"/>
    </row>
    <row r="144" spans="1:8" x14ac:dyDescent="0.25">
      <c r="A144" s="21"/>
      <c r="B144" s="21"/>
      <c r="C144" s="21"/>
      <c r="D144" s="21"/>
      <c r="E144" s="21"/>
    </row>
    <row r="145" spans="1:8" x14ac:dyDescent="0.25">
      <c r="A145" s="21"/>
      <c r="B145" s="21"/>
      <c r="C145" s="21"/>
      <c r="D145" s="21"/>
      <c r="E145" s="21"/>
    </row>
    <row r="146" spans="1:8" x14ac:dyDescent="0.25">
      <c r="A146" s="21"/>
      <c r="B146" s="21"/>
      <c r="C146" s="21"/>
      <c r="D146" s="21"/>
      <c r="E146" s="21"/>
    </row>
    <row r="147" spans="1:8" x14ac:dyDescent="0.25">
      <c r="A147" s="21"/>
      <c r="B147" s="21"/>
      <c r="C147" s="21"/>
      <c r="D147" s="21"/>
      <c r="E147" s="21"/>
    </row>
    <row r="148" spans="1:8" x14ac:dyDescent="0.25">
      <c r="A148" s="21"/>
      <c r="B148" s="21"/>
      <c r="C148" s="21"/>
      <c r="D148" s="21"/>
      <c r="E148" s="21"/>
    </row>
    <row r="149" spans="1:8" x14ac:dyDescent="0.25">
      <c r="A149" s="21"/>
      <c r="B149" s="21"/>
      <c r="C149" s="21"/>
      <c r="D149" s="21"/>
      <c r="E149" s="21"/>
    </row>
    <row r="150" spans="1:8" x14ac:dyDescent="0.25">
      <c r="A150" s="21"/>
      <c r="B150" s="21"/>
      <c r="C150" s="21"/>
      <c r="D150" s="21"/>
      <c r="E150" s="21"/>
      <c r="H150" s="30"/>
    </row>
    <row r="151" spans="1:8" x14ac:dyDescent="0.25">
      <c r="A151" s="21"/>
      <c r="B151" s="21"/>
      <c r="C151" s="21"/>
      <c r="D151" s="21"/>
      <c r="E151" s="21"/>
    </row>
    <row r="152" spans="1:8" x14ac:dyDescent="0.25">
      <c r="A152" s="21"/>
      <c r="B152" s="21"/>
      <c r="C152" s="21"/>
      <c r="D152" s="21"/>
      <c r="E152" s="21"/>
    </row>
    <row r="153" spans="1:8" x14ac:dyDescent="0.25">
      <c r="A153" s="21"/>
      <c r="B153" s="21"/>
      <c r="C153" s="21"/>
      <c r="D153" s="21"/>
      <c r="E153" s="21"/>
    </row>
    <row r="154" spans="1:8" x14ac:dyDescent="0.25">
      <c r="A154" s="21"/>
      <c r="B154" s="21"/>
      <c r="C154" s="21"/>
      <c r="D154" s="21"/>
      <c r="E154" s="21"/>
    </row>
    <row r="155" spans="1:8" x14ac:dyDescent="0.25">
      <c r="A155" s="21"/>
      <c r="B155" s="21"/>
      <c r="C155" s="21"/>
      <c r="D155" s="21"/>
      <c r="E155" s="21"/>
    </row>
    <row r="156" spans="1:8" x14ac:dyDescent="0.25">
      <c r="A156" s="21"/>
      <c r="B156" s="21"/>
      <c r="C156" s="21"/>
      <c r="D156" s="21"/>
      <c r="E156" s="21"/>
    </row>
    <row r="157" spans="1:8" x14ac:dyDescent="0.25">
      <c r="A157" s="21"/>
      <c r="B157" s="21"/>
      <c r="C157" s="21"/>
      <c r="D157" s="21"/>
      <c r="E157" s="21"/>
    </row>
    <row r="158" spans="1:8" x14ac:dyDescent="0.25">
      <c r="A158" s="21"/>
      <c r="B158" s="21"/>
      <c r="C158" s="21"/>
      <c r="D158" s="21"/>
      <c r="E158" s="21"/>
    </row>
    <row r="159" spans="1:8" x14ac:dyDescent="0.25">
      <c r="A159" s="21"/>
      <c r="B159" s="21"/>
      <c r="C159" s="21"/>
      <c r="D159" s="21"/>
      <c r="E159" s="21"/>
    </row>
    <row r="160" spans="1:8" x14ac:dyDescent="0.25">
      <c r="A160" s="21"/>
      <c r="B160" s="21"/>
      <c r="C160" s="21"/>
      <c r="D160" s="21"/>
      <c r="E160" s="21"/>
    </row>
    <row r="161" spans="1:8" x14ac:dyDescent="0.25">
      <c r="A161" s="21"/>
      <c r="B161" s="21"/>
      <c r="C161" s="21"/>
      <c r="D161" s="21"/>
      <c r="E161" s="21"/>
      <c r="G161" s="2"/>
    </row>
    <row r="162" spans="1:8" s="21" customFormat="1" x14ac:dyDescent="0.25">
      <c r="H162" s="22"/>
    </row>
    <row r="163" spans="1:8" x14ac:dyDescent="0.25">
      <c r="A163" s="21"/>
      <c r="B163" s="21"/>
      <c r="C163" s="21"/>
      <c r="D163" s="21"/>
      <c r="E163" s="21"/>
    </row>
    <row r="164" spans="1:8" x14ac:dyDescent="0.25">
      <c r="A164" s="21"/>
      <c r="B164" s="21"/>
      <c r="C164" s="21"/>
      <c r="D164" s="21"/>
      <c r="E164" s="21"/>
    </row>
    <row r="165" spans="1:8" x14ac:dyDescent="0.25">
      <c r="A165" s="21"/>
      <c r="B165" s="21"/>
      <c r="C165" s="113"/>
      <c r="D165" s="113"/>
      <c r="E165" s="113"/>
    </row>
    <row r="166" spans="1:8" x14ac:dyDescent="0.25">
      <c r="A166" s="114"/>
      <c r="B166" s="115"/>
      <c r="C166" s="22"/>
      <c r="D166" s="22"/>
      <c r="E166" s="22"/>
    </row>
    <row r="167" spans="1:8" x14ac:dyDescent="0.25">
      <c r="A167" s="114"/>
      <c r="B167" s="115"/>
      <c r="C167" s="22"/>
      <c r="D167" s="22"/>
      <c r="E167" s="22"/>
    </row>
    <row r="168" spans="1:8" x14ac:dyDescent="0.25">
      <c r="A168" s="114"/>
      <c r="B168" s="115"/>
      <c r="C168" s="22"/>
      <c r="D168" s="22"/>
      <c r="E168" s="22"/>
    </row>
    <row r="169" spans="1:8" x14ac:dyDescent="0.25">
      <c r="A169" s="116"/>
      <c r="B169" s="117"/>
      <c r="C169" s="119"/>
      <c r="D169" s="119"/>
      <c r="E169" s="119"/>
    </row>
    <row r="170" spans="1:8" x14ac:dyDescent="0.25">
      <c r="A170" s="21"/>
      <c r="B170" s="21"/>
      <c r="C170" s="21"/>
      <c r="D170" s="21"/>
      <c r="E170" s="21"/>
    </row>
    <row r="171" spans="1:8" x14ac:dyDescent="0.25">
      <c r="A171" s="21"/>
      <c r="B171" s="21"/>
      <c r="C171" s="21"/>
      <c r="D171" s="21"/>
      <c r="E171" s="21"/>
    </row>
    <row r="172" spans="1:8" x14ac:dyDescent="0.25">
      <c r="A172" s="21"/>
      <c r="B172" s="21"/>
      <c r="C172" s="21"/>
      <c r="D172" s="21"/>
      <c r="E172" s="21"/>
    </row>
    <row r="173" spans="1:8" x14ac:dyDescent="0.25">
      <c r="A173" s="113"/>
      <c r="B173" s="21"/>
      <c r="C173" s="21"/>
      <c r="D173" s="21"/>
      <c r="E173" s="21"/>
    </row>
    <row r="174" spans="1:8" ht="20.25" customHeight="1" x14ac:dyDescent="0.25">
      <c r="A174" s="281"/>
      <c r="B174" s="281"/>
      <c r="C174" s="281"/>
      <c r="D174" s="281"/>
      <c r="E174" s="281"/>
    </row>
    <row r="175" spans="1:8" x14ac:dyDescent="0.25">
      <c r="A175" s="282"/>
      <c r="B175" s="282"/>
      <c r="C175" s="282"/>
      <c r="D175" s="282"/>
      <c r="E175" s="282"/>
    </row>
    <row r="176" spans="1:8" x14ac:dyDescent="0.25">
      <c r="A176" s="21"/>
      <c r="B176" s="21"/>
      <c r="C176" s="21"/>
      <c r="D176" s="21"/>
      <c r="E176" s="21"/>
    </row>
    <row r="177" spans="1:5" x14ac:dyDescent="0.25">
      <c r="A177" s="21"/>
      <c r="B177" s="21"/>
      <c r="C177" s="21"/>
      <c r="D177" s="21"/>
      <c r="E177" s="21"/>
    </row>
    <row r="178" spans="1:5" x14ac:dyDescent="0.25">
      <c r="A178" s="21"/>
      <c r="B178" s="21"/>
      <c r="C178" s="21"/>
      <c r="D178" s="21"/>
      <c r="E178" s="21"/>
    </row>
    <row r="179" spans="1:5" x14ac:dyDescent="0.25">
      <c r="A179" s="21"/>
      <c r="B179" s="21"/>
      <c r="C179" s="21"/>
      <c r="D179" s="21"/>
      <c r="E179" s="21"/>
    </row>
    <row r="180" spans="1:5" x14ac:dyDescent="0.25">
      <c r="A180" s="21"/>
      <c r="B180" s="21"/>
      <c r="C180" s="21"/>
      <c r="D180" s="21"/>
      <c r="E180" s="21"/>
    </row>
    <row r="181" spans="1:5" x14ac:dyDescent="0.25">
      <c r="A181" s="21"/>
      <c r="B181" s="21"/>
      <c r="C181" s="21"/>
      <c r="D181" s="21"/>
      <c r="E181" s="21"/>
    </row>
    <row r="182" spans="1:5" x14ac:dyDescent="0.25">
      <c r="A182" s="21"/>
      <c r="B182" s="21"/>
      <c r="C182" s="21"/>
      <c r="D182" s="21"/>
      <c r="E182" s="21"/>
    </row>
    <row r="183" spans="1:5" x14ac:dyDescent="0.25">
      <c r="A183" s="21"/>
      <c r="B183" s="21"/>
      <c r="C183" s="21"/>
      <c r="D183" s="21"/>
      <c r="E183" s="21"/>
    </row>
    <row r="184" spans="1:5" x14ac:dyDescent="0.25">
      <c r="A184" s="21"/>
      <c r="B184" s="21"/>
      <c r="C184" s="21"/>
      <c r="D184" s="21"/>
      <c r="E184" s="21"/>
    </row>
    <row r="185" spans="1:5" x14ac:dyDescent="0.25">
      <c r="A185" s="21"/>
      <c r="B185" s="21"/>
      <c r="C185" s="21"/>
      <c r="D185" s="21"/>
      <c r="E185" s="21"/>
    </row>
    <row r="186" spans="1:5" x14ac:dyDescent="0.25">
      <c r="A186" s="21"/>
      <c r="B186" s="21"/>
      <c r="C186" s="21"/>
      <c r="D186" s="21"/>
      <c r="E186" s="21"/>
    </row>
    <row r="187" spans="1:5" x14ac:dyDescent="0.25">
      <c r="A187" s="21"/>
      <c r="B187" s="21"/>
      <c r="C187" s="21"/>
      <c r="D187" s="21"/>
      <c r="E187" s="21"/>
    </row>
    <row r="188" spans="1:5" x14ac:dyDescent="0.25">
      <c r="A188" s="21"/>
      <c r="B188" s="21"/>
      <c r="C188" s="21"/>
      <c r="D188" s="21"/>
      <c r="E188" s="21"/>
    </row>
    <row r="189" spans="1:5" x14ac:dyDescent="0.25">
      <c r="A189" s="21"/>
      <c r="B189" s="21"/>
      <c r="C189" s="21"/>
      <c r="D189" s="21"/>
      <c r="E189" s="21"/>
    </row>
    <row r="190" spans="1:5" x14ac:dyDescent="0.25">
      <c r="A190" s="21"/>
      <c r="B190" s="21"/>
      <c r="C190" s="21"/>
      <c r="D190" s="21"/>
      <c r="E190" s="21"/>
    </row>
    <row r="191" spans="1:5" x14ac:dyDescent="0.25">
      <c r="A191" s="21"/>
      <c r="B191" s="21"/>
      <c r="C191" s="21"/>
      <c r="D191" s="21"/>
      <c r="E191" s="21"/>
    </row>
    <row r="192" spans="1:5" x14ac:dyDescent="0.25">
      <c r="A192" s="21"/>
      <c r="B192" s="21"/>
      <c r="C192" s="21"/>
      <c r="D192" s="21"/>
      <c r="E192" s="21"/>
    </row>
    <row r="193" spans="1:5" x14ac:dyDescent="0.25">
      <c r="A193" s="21"/>
      <c r="B193" s="21"/>
      <c r="C193" s="21"/>
      <c r="D193" s="21"/>
      <c r="E193" s="21"/>
    </row>
    <row r="194" spans="1:5" x14ac:dyDescent="0.25">
      <c r="A194" s="21"/>
      <c r="B194" s="21"/>
      <c r="C194" s="21"/>
      <c r="D194" s="21"/>
      <c r="E194" s="21"/>
    </row>
    <row r="195" spans="1:5" x14ac:dyDescent="0.25">
      <c r="A195" s="21"/>
      <c r="B195" s="21"/>
      <c r="C195" s="21"/>
      <c r="D195" s="21"/>
      <c r="E195" s="21"/>
    </row>
    <row r="196" spans="1:5" x14ac:dyDescent="0.25">
      <c r="A196" s="21"/>
      <c r="B196" s="21"/>
      <c r="C196" s="21"/>
      <c r="D196" s="21"/>
      <c r="E196" s="21"/>
    </row>
    <row r="197" spans="1:5" x14ac:dyDescent="0.25">
      <c r="A197" s="21"/>
      <c r="B197" s="21"/>
      <c r="C197" s="21"/>
      <c r="D197" s="21"/>
      <c r="E197" s="21"/>
    </row>
    <row r="198" spans="1:5" x14ac:dyDescent="0.25">
      <c r="A198" s="21"/>
      <c r="B198" s="21"/>
      <c r="C198" s="21"/>
      <c r="D198" s="21"/>
      <c r="E198" s="21"/>
    </row>
    <row r="199" spans="1:5" x14ac:dyDescent="0.25">
      <c r="A199" s="21"/>
      <c r="B199" s="21"/>
      <c r="C199" s="21"/>
      <c r="D199" s="21"/>
      <c r="E199" s="21"/>
    </row>
  </sheetData>
  <mergeCells count="6">
    <mergeCell ref="A174:E174"/>
    <mergeCell ref="A175:E175"/>
    <mergeCell ref="A1:E1"/>
    <mergeCell ref="A2:E2"/>
    <mergeCell ref="A139:E139"/>
    <mergeCell ref="A131:E131"/>
  </mergeCells>
  <pageMargins left="0.7" right="0.7" top="0.75" bottom="0.75" header="0.3" footer="0.3"/>
  <pageSetup scale="75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6"/>
  <sheetViews>
    <sheetView showRowColHeaders="0" topLeftCell="A130" zoomScale="120" zoomScaleNormal="120" workbookViewId="0">
      <selection activeCell="D139" sqref="D139"/>
    </sheetView>
  </sheetViews>
  <sheetFormatPr defaultRowHeight="15" x14ac:dyDescent="0.25"/>
  <cols>
    <col min="1" max="1" width="38.42578125" customWidth="1"/>
    <col min="3" max="3" width="19.28515625" customWidth="1"/>
    <col min="4" max="4" width="17" customWidth="1"/>
    <col min="5" max="5" width="18.5703125" customWidth="1"/>
    <col min="6" max="6" width="15.28515625" bestFit="1" customWidth="1"/>
    <col min="7" max="7" width="16.85546875" style="1" bestFit="1" customWidth="1"/>
  </cols>
  <sheetData>
    <row r="1" spans="1:6" ht="20.25" x14ac:dyDescent="0.3">
      <c r="A1" s="283" t="s">
        <v>166</v>
      </c>
      <c r="B1" s="283"/>
      <c r="C1" s="283"/>
      <c r="D1" s="283"/>
      <c r="E1" s="283"/>
    </row>
    <row r="2" spans="1:6" ht="20.25" x14ac:dyDescent="0.3">
      <c r="A2" s="283" t="s">
        <v>164</v>
      </c>
      <c r="B2" s="283"/>
      <c r="C2" s="283"/>
      <c r="D2" s="283"/>
      <c r="E2" s="283"/>
    </row>
    <row r="3" spans="1:6" ht="48.75" thickBot="1" x14ac:dyDescent="0.35">
      <c r="A3" s="167" t="s">
        <v>177</v>
      </c>
      <c r="B3" s="47"/>
      <c r="C3" s="63" t="s">
        <v>151</v>
      </c>
      <c r="D3" s="168" t="s">
        <v>153</v>
      </c>
      <c r="E3" s="64" t="s">
        <v>152</v>
      </c>
      <c r="F3" s="2"/>
    </row>
    <row r="4" spans="1:6" ht="18.75" x14ac:dyDescent="0.3">
      <c r="A4" s="53" t="s">
        <v>0</v>
      </c>
      <c r="B4" s="3"/>
      <c r="C4" s="3"/>
      <c r="D4" s="3"/>
      <c r="E4" s="3"/>
    </row>
    <row r="5" spans="1:6" ht="15.75" x14ac:dyDescent="0.25">
      <c r="A5" s="18" t="s">
        <v>1</v>
      </c>
      <c r="B5" s="4">
        <v>1</v>
      </c>
      <c r="C5" s="57">
        <v>5101668</v>
      </c>
      <c r="D5" s="170">
        <v>5101668</v>
      </c>
      <c r="E5" s="65">
        <f>C5-D5</f>
        <v>0</v>
      </c>
    </row>
    <row r="6" spans="1:6" ht="15.75" x14ac:dyDescent="0.25">
      <c r="A6" s="18" t="s">
        <v>1</v>
      </c>
      <c r="B6" s="4">
        <v>1</v>
      </c>
      <c r="C6" s="57">
        <v>832228</v>
      </c>
      <c r="D6" s="171"/>
      <c r="E6" s="65">
        <f t="shared" ref="E6:E12" si="0">C6-D6</f>
        <v>832228</v>
      </c>
    </row>
    <row r="7" spans="1:6" ht="15.75" x14ac:dyDescent="0.25">
      <c r="A7" s="18" t="s">
        <v>2</v>
      </c>
      <c r="B7" s="4">
        <v>1</v>
      </c>
      <c r="C7" s="57">
        <v>784564</v>
      </c>
      <c r="D7" s="169">
        <v>784564</v>
      </c>
      <c r="E7" s="65">
        <f t="shared" si="0"/>
        <v>0</v>
      </c>
    </row>
    <row r="8" spans="1:6" ht="15.75" x14ac:dyDescent="0.25">
      <c r="A8" s="18" t="s">
        <v>3</v>
      </c>
      <c r="B8" s="4">
        <v>1</v>
      </c>
      <c r="C8" s="57">
        <v>991492</v>
      </c>
      <c r="D8" s="169">
        <v>991492</v>
      </c>
      <c r="E8" s="65">
        <f t="shared" si="0"/>
        <v>0</v>
      </c>
    </row>
    <row r="9" spans="1:6" ht="15.75" x14ac:dyDescent="0.25">
      <c r="A9" s="18" t="s">
        <v>4</v>
      </c>
      <c r="B9" s="4">
        <v>1</v>
      </c>
      <c r="C9" s="57">
        <v>302044</v>
      </c>
      <c r="D9" s="169">
        <v>302044</v>
      </c>
      <c r="E9" s="65">
        <f t="shared" si="0"/>
        <v>0</v>
      </c>
    </row>
    <row r="10" spans="1:6" ht="15.75" x14ac:dyDescent="0.25">
      <c r="A10" s="18" t="s">
        <v>5</v>
      </c>
      <c r="B10" s="4">
        <v>1</v>
      </c>
      <c r="C10" s="57">
        <v>97581</v>
      </c>
      <c r="D10" s="169">
        <v>97581</v>
      </c>
      <c r="E10" s="65">
        <f t="shared" si="0"/>
        <v>0</v>
      </c>
    </row>
    <row r="11" spans="1:6" ht="15.75" x14ac:dyDescent="0.25">
      <c r="A11" s="18" t="s">
        <v>6</v>
      </c>
      <c r="B11" s="4">
        <v>1</v>
      </c>
      <c r="C11" s="57">
        <v>180718</v>
      </c>
      <c r="D11" s="169">
        <v>180718</v>
      </c>
      <c r="E11" s="65">
        <f t="shared" si="0"/>
        <v>0</v>
      </c>
    </row>
    <row r="12" spans="1:6" ht="15.75" x14ac:dyDescent="0.25">
      <c r="A12" s="5" t="s">
        <v>7</v>
      </c>
      <c r="B12" s="6">
        <v>0</v>
      </c>
      <c r="C12" s="58">
        <v>0</v>
      </c>
      <c r="D12" s="191"/>
      <c r="E12" s="188">
        <f t="shared" si="0"/>
        <v>0</v>
      </c>
    </row>
    <row r="13" spans="1:6" ht="16.5" thickBot="1" x14ac:dyDescent="0.3">
      <c r="A13" s="13" t="s">
        <v>8</v>
      </c>
      <c r="B13" s="8">
        <v>7</v>
      </c>
      <c r="C13" s="59">
        <f>SUM(C5:C12)</f>
        <v>8290295</v>
      </c>
      <c r="D13" s="59">
        <f>SUM(D5:D12)</f>
        <v>7458067</v>
      </c>
      <c r="E13" s="66">
        <f>SUM(E5:E12)</f>
        <v>832228</v>
      </c>
    </row>
    <row r="14" spans="1:6" ht="19.5" thickBot="1" x14ac:dyDescent="0.35">
      <c r="A14" s="54" t="s">
        <v>9</v>
      </c>
      <c r="B14" s="9"/>
      <c r="C14" s="60"/>
      <c r="D14" s="60"/>
      <c r="E14" s="60"/>
    </row>
    <row r="15" spans="1:6" ht="15.75" x14ac:dyDescent="0.25">
      <c r="A15" s="19" t="s">
        <v>10</v>
      </c>
      <c r="B15" s="4">
        <v>1</v>
      </c>
      <c r="C15" s="57">
        <v>2309480</v>
      </c>
      <c r="D15" s="169">
        <v>2456852</v>
      </c>
      <c r="E15" s="65">
        <f t="shared" ref="E15:E34" si="1">C15-D15</f>
        <v>-147372</v>
      </c>
    </row>
    <row r="16" spans="1:6" ht="15.75" x14ac:dyDescent="0.25">
      <c r="A16" s="18" t="s">
        <v>11</v>
      </c>
      <c r="B16" s="11">
        <v>1</v>
      </c>
      <c r="C16" s="57">
        <v>256130</v>
      </c>
      <c r="D16" s="169">
        <v>259619</v>
      </c>
      <c r="E16" s="65">
        <f t="shared" si="1"/>
        <v>-3489</v>
      </c>
    </row>
    <row r="17" spans="1:5" ht="15.75" x14ac:dyDescent="0.25">
      <c r="A17" s="18" t="s">
        <v>11</v>
      </c>
      <c r="B17" s="4">
        <v>1</v>
      </c>
      <c r="C17" s="57">
        <v>55288</v>
      </c>
      <c r="D17" s="169"/>
      <c r="E17" s="65">
        <f t="shared" si="1"/>
        <v>55288</v>
      </c>
    </row>
    <row r="18" spans="1:5" ht="15.75" x14ac:dyDescent="0.25">
      <c r="A18" s="18" t="s">
        <v>12</v>
      </c>
      <c r="B18" s="4">
        <v>1</v>
      </c>
      <c r="C18" s="57">
        <v>760384</v>
      </c>
      <c r="D18" s="169">
        <v>760384</v>
      </c>
      <c r="E18" s="65">
        <f t="shared" si="1"/>
        <v>0</v>
      </c>
    </row>
    <row r="19" spans="1:5" ht="15.75" x14ac:dyDescent="0.25">
      <c r="A19" s="18" t="s">
        <v>12</v>
      </c>
      <c r="B19" s="4">
        <v>1</v>
      </c>
      <c r="C19" s="57">
        <v>121322</v>
      </c>
      <c r="D19" s="169"/>
      <c r="E19" s="65">
        <f t="shared" si="1"/>
        <v>121322</v>
      </c>
    </row>
    <row r="20" spans="1:5" ht="15.75" x14ac:dyDescent="0.25">
      <c r="A20" s="18" t="s">
        <v>13</v>
      </c>
      <c r="B20" s="4">
        <v>1</v>
      </c>
      <c r="C20" s="57">
        <v>658683</v>
      </c>
      <c r="D20" s="169">
        <v>658683</v>
      </c>
      <c r="E20" s="65">
        <f t="shared" si="1"/>
        <v>0</v>
      </c>
    </row>
    <row r="21" spans="1:5" ht="15.75" x14ac:dyDescent="0.25">
      <c r="A21" s="18" t="s">
        <v>14</v>
      </c>
      <c r="B21" s="4">
        <v>1</v>
      </c>
      <c r="C21" s="57">
        <v>1842521</v>
      </c>
      <c r="D21" s="169">
        <v>1854722</v>
      </c>
      <c r="E21" s="65">
        <f t="shared" si="1"/>
        <v>-12201</v>
      </c>
    </row>
    <row r="22" spans="1:5" ht="15.75" x14ac:dyDescent="0.25">
      <c r="A22" s="18" t="s">
        <v>15</v>
      </c>
      <c r="B22" s="4">
        <v>1</v>
      </c>
      <c r="C22" s="57">
        <v>727382</v>
      </c>
      <c r="D22" s="169">
        <v>727382</v>
      </c>
      <c r="E22" s="65">
        <f t="shared" si="1"/>
        <v>0</v>
      </c>
    </row>
    <row r="23" spans="1:5" ht="15.75" x14ac:dyDescent="0.25">
      <c r="A23" s="18" t="s">
        <v>15</v>
      </c>
      <c r="B23" s="4">
        <v>1</v>
      </c>
      <c r="C23" s="57">
        <v>457101</v>
      </c>
      <c r="D23" s="169"/>
      <c r="E23" s="65">
        <f t="shared" si="1"/>
        <v>457101</v>
      </c>
    </row>
    <row r="24" spans="1:5" ht="15.75" x14ac:dyDescent="0.25">
      <c r="A24" s="18" t="s">
        <v>114</v>
      </c>
      <c r="B24" s="4">
        <v>1</v>
      </c>
      <c r="C24" s="57">
        <v>846840</v>
      </c>
      <c r="D24" s="169">
        <v>846840</v>
      </c>
      <c r="E24" s="65">
        <f t="shared" si="1"/>
        <v>0</v>
      </c>
    </row>
    <row r="25" spans="1:5" ht="15.75" x14ac:dyDescent="0.25">
      <c r="A25" s="18" t="s">
        <v>16</v>
      </c>
      <c r="B25" s="4">
        <v>1</v>
      </c>
      <c r="C25" s="57">
        <v>68373</v>
      </c>
      <c r="D25" s="169">
        <v>68373</v>
      </c>
      <c r="E25" s="65">
        <f t="shared" si="1"/>
        <v>0</v>
      </c>
    </row>
    <row r="26" spans="1:5" ht="15.75" x14ac:dyDescent="0.25">
      <c r="A26" s="18" t="s">
        <v>17</v>
      </c>
      <c r="B26" s="4">
        <v>1</v>
      </c>
      <c r="C26" s="57">
        <v>1268904</v>
      </c>
      <c r="D26" s="169">
        <v>1268904</v>
      </c>
      <c r="E26" s="65">
        <f t="shared" si="1"/>
        <v>0</v>
      </c>
    </row>
    <row r="27" spans="1:5" ht="15.75" x14ac:dyDescent="0.25">
      <c r="A27" s="18" t="s">
        <v>18</v>
      </c>
      <c r="B27" s="4">
        <v>1</v>
      </c>
      <c r="C27" s="57">
        <v>1805886</v>
      </c>
      <c r="D27" s="169">
        <v>1748282</v>
      </c>
      <c r="E27" s="65">
        <f t="shared" si="1"/>
        <v>57604</v>
      </c>
    </row>
    <row r="28" spans="1:5" ht="15.75" x14ac:dyDescent="0.25">
      <c r="A28" s="18" t="s">
        <v>19</v>
      </c>
      <c r="B28" s="4">
        <v>1</v>
      </c>
      <c r="C28" s="57">
        <v>315997</v>
      </c>
      <c r="D28" s="169">
        <v>315997</v>
      </c>
      <c r="E28" s="65">
        <f t="shared" si="1"/>
        <v>0</v>
      </c>
    </row>
    <row r="29" spans="1:5" ht="15.75" x14ac:dyDescent="0.25">
      <c r="A29" s="18" t="s">
        <v>20</v>
      </c>
      <c r="B29" s="4">
        <v>1</v>
      </c>
      <c r="C29" s="57">
        <v>1911848</v>
      </c>
      <c r="D29" s="169">
        <v>1911848</v>
      </c>
      <c r="E29" s="65">
        <f t="shared" si="1"/>
        <v>0</v>
      </c>
    </row>
    <row r="30" spans="1:5" ht="15.75" x14ac:dyDescent="0.25">
      <c r="A30" s="18" t="s">
        <v>21</v>
      </c>
      <c r="B30" s="4">
        <v>1</v>
      </c>
      <c r="C30" s="57">
        <v>316266</v>
      </c>
      <c r="D30" s="169">
        <v>316266</v>
      </c>
      <c r="E30" s="65">
        <f t="shared" si="1"/>
        <v>0</v>
      </c>
    </row>
    <row r="31" spans="1:5" ht="15.75" x14ac:dyDescent="0.25">
      <c r="A31" s="18" t="s">
        <v>115</v>
      </c>
      <c r="B31" s="4">
        <v>1</v>
      </c>
      <c r="C31" s="57">
        <v>145545</v>
      </c>
      <c r="D31" s="169">
        <v>145545</v>
      </c>
      <c r="E31" s="65">
        <f t="shared" si="1"/>
        <v>0</v>
      </c>
    </row>
    <row r="32" spans="1:5" ht="15.75" x14ac:dyDescent="0.25">
      <c r="A32" s="18" t="s">
        <v>22</v>
      </c>
      <c r="B32" s="4">
        <v>1</v>
      </c>
      <c r="C32" s="57">
        <v>1222161.06</v>
      </c>
      <c r="D32" s="169">
        <v>1224799</v>
      </c>
      <c r="E32" s="65">
        <f t="shared" si="1"/>
        <v>-2637.9399999999441</v>
      </c>
    </row>
    <row r="33" spans="1:5" x14ac:dyDescent="0.25">
      <c r="A33" s="189" t="s">
        <v>23</v>
      </c>
      <c r="B33" s="190">
        <v>0</v>
      </c>
      <c r="C33" s="186">
        <v>0</v>
      </c>
      <c r="D33" s="186"/>
      <c r="E33" s="188">
        <f t="shared" si="1"/>
        <v>0</v>
      </c>
    </row>
    <row r="34" spans="1:5" ht="15.75" x14ac:dyDescent="0.25">
      <c r="A34" s="18" t="s">
        <v>24</v>
      </c>
      <c r="B34" s="4">
        <v>1</v>
      </c>
      <c r="C34" s="57">
        <v>51937</v>
      </c>
      <c r="D34" s="169">
        <v>51937</v>
      </c>
      <c r="E34" s="65">
        <f t="shared" si="1"/>
        <v>0</v>
      </c>
    </row>
    <row r="35" spans="1:5" ht="16.5" thickBot="1" x14ac:dyDescent="0.3">
      <c r="A35" s="13" t="s">
        <v>25</v>
      </c>
      <c r="B35" s="20">
        <v>19</v>
      </c>
      <c r="C35" s="59">
        <f>SUM(C15:C34)</f>
        <v>15142048.060000001</v>
      </c>
      <c r="D35" s="59">
        <f>SUM(D15:D34)</f>
        <v>14616433</v>
      </c>
      <c r="E35" s="66">
        <f>SUM(E15:E34)</f>
        <v>525615.06000000006</v>
      </c>
    </row>
    <row r="36" spans="1:5" ht="19.5" thickBot="1" x14ac:dyDescent="0.35">
      <c r="A36" s="54" t="s">
        <v>116</v>
      </c>
      <c r="B36" s="10"/>
      <c r="C36" s="60"/>
      <c r="D36" s="60"/>
      <c r="E36" s="60"/>
    </row>
    <row r="37" spans="1:5" ht="15.75" x14ac:dyDescent="0.25">
      <c r="A37" s="19" t="s">
        <v>26</v>
      </c>
      <c r="B37" s="4">
        <v>1</v>
      </c>
      <c r="C37" s="57">
        <v>3639302</v>
      </c>
      <c r="D37" s="169">
        <v>3639302</v>
      </c>
      <c r="E37" s="65">
        <f t="shared" ref="E37:E50" si="2">C37-D37</f>
        <v>0</v>
      </c>
    </row>
    <row r="38" spans="1:5" ht="15.75" x14ac:dyDescent="0.25">
      <c r="A38" s="18" t="s">
        <v>26</v>
      </c>
      <c r="B38" s="4">
        <v>1</v>
      </c>
      <c r="C38" s="57">
        <v>147706</v>
      </c>
      <c r="D38" s="169"/>
      <c r="E38" s="65">
        <f t="shared" si="2"/>
        <v>147706</v>
      </c>
    </row>
    <row r="39" spans="1:5" ht="15.75" x14ac:dyDescent="0.25">
      <c r="A39" s="18" t="s">
        <v>26</v>
      </c>
      <c r="B39" s="4">
        <v>1</v>
      </c>
      <c r="C39" s="57">
        <v>203130</v>
      </c>
      <c r="D39" s="169"/>
      <c r="E39" s="65">
        <f t="shared" si="2"/>
        <v>203130</v>
      </c>
    </row>
    <row r="40" spans="1:5" ht="15.75" x14ac:dyDescent="0.25">
      <c r="A40" s="18" t="s">
        <v>27</v>
      </c>
      <c r="B40" s="4">
        <v>1</v>
      </c>
      <c r="C40" s="57">
        <v>183975428</v>
      </c>
      <c r="D40" s="169">
        <v>216806125</v>
      </c>
      <c r="E40" s="65">
        <f t="shared" si="2"/>
        <v>-32830697</v>
      </c>
    </row>
    <row r="41" spans="1:5" ht="15.75" x14ac:dyDescent="0.25">
      <c r="A41" s="18" t="s">
        <v>28</v>
      </c>
      <c r="B41" s="4">
        <v>1</v>
      </c>
      <c r="C41" s="57">
        <v>162655306</v>
      </c>
      <c r="D41" s="169">
        <v>166322172</v>
      </c>
      <c r="E41" s="65">
        <f t="shared" si="2"/>
        <v>-3666866</v>
      </c>
    </row>
    <row r="42" spans="1:5" ht="15.75" x14ac:dyDescent="0.25">
      <c r="A42" s="18" t="s">
        <v>29</v>
      </c>
      <c r="B42" s="4">
        <v>1</v>
      </c>
      <c r="C42" s="57">
        <v>28613441</v>
      </c>
      <c r="D42" s="169">
        <v>34050766</v>
      </c>
      <c r="E42" s="65">
        <f t="shared" si="2"/>
        <v>-5437325</v>
      </c>
    </row>
    <row r="43" spans="1:5" ht="15.75" x14ac:dyDescent="0.25">
      <c r="A43" s="18" t="s">
        <v>29</v>
      </c>
      <c r="B43" s="4">
        <v>1</v>
      </c>
      <c r="C43" s="57">
        <v>1146186</v>
      </c>
      <c r="D43" s="169">
        <v>1663300</v>
      </c>
      <c r="E43" s="65">
        <f t="shared" si="2"/>
        <v>-517114</v>
      </c>
    </row>
    <row r="44" spans="1:5" ht="15.75" x14ac:dyDescent="0.25">
      <c r="A44" s="18" t="s">
        <v>30</v>
      </c>
      <c r="B44" s="4">
        <v>1</v>
      </c>
      <c r="C44" s="57">
        <v>377683239</v>
      </c>
      <c r="D44" s="169">
        <v>403132733</v>
      </c>
      <c r="E44" s="65">
        <f t="shared" si="2"/>
        <v>-25449494</v>
      </c>
    </row>
    <row r="45" spans="1:5" ht="15.75" x14ac:dyDescent="0.25">
      <c r="A45" s="18" t="s">
        <v>31</v>
      </c>
      <c r="B45" s="4">
        <v>1</v>
      </c>
      <c r="C45" s="57">
        <v>1976946</v>
      </c>
      <c r="D45" s="169">
        <v>1976946</v>
      </c>
      <c r="E45" s="65">
        <f t="shared" si="2"/>
        <v>0</v>
      </c>
    </row>
    <row r="46" spans="1:5" ht="15.75" x14ac:dyDescent="0.25">
      <c r="A46" s="18" t="s">
        <v>32</v>
      </c>
      <c r="B46" s="4">
        <v>1</v>
      </c>
      <c r="C46" s="57">
        <v>131653273</v>
      </c>
      <c r="D46" s="169">
        <v>131653273</v>
      </c>
      <c r="E46" s="65">
        <f t="shared" si="2"/>
        <v>0</v>
      </c>
    </row>
    <row r="47" spans="1:5" ht="15.75" x14ac:dyDescent="0.25">
      <c r="A47" s="18" t="s">
        <v>33</v>
      </c>
      <c r="B47" s="4">
        <v>1</v>
      </c>
      <c r="C47" s="57">
        <v>2082133</v>
      </c>
      <c r="D47" s="169">
        <v>2082133</v>
      </c>
      <c r="E47" s="65">
        <f t="shared" si="2"/>
        <v>0</v>
      </c>
    </row>
    <row r="48" spans="1:5" ht="15.75" x14ac:dyDescent="0.25">
      <c r="A48" s="18" t="s">
        <v>34</v>
      </c>
      <c r="B48" s="4">
        <v>1</v>
      </c>
      <c r="C48" s="57">
        <v>238857480</v>
      </c>
      <c r="D48" s="169">
        <v>259672906</v>
      </c>
      <c r="E48" s="65">
        <f t="shared" si="2"/>
        <v>-20815426</v>
      </c>
    </row>
    <row r="49" spans="1:5" ht="15.75" x14ac:dyDescent="0.25">
      <c r="A49" s="18" t="s">
        <v>35</v>
      </c>
      <c r="B49" s="4">
        <v>1</v>
      </c>
      <c r="C49" s="57">
        <v>2016154</v>
      </c>
      <c r="D49" s="169">
        <v>2016154</v>
      </c>
      <c r="E49" s="65">
        <f t="shared" si="2"/>
        <v>0</v>
      </c>
    </row>
    <row r="50" spans="1:5" ht="15.75" x14ac:dyDescent="0.25">
      <c r="A50" s="18" t="s">
        <v>36</v>
      </c>
      <c r="B50" s="4">
        <v>1</v>
      </c>
      <c r="C50" s="57">
        <v>205055</v>
      </c>
      <c r="D50" s="169">
        <v>205055</v>
      </c>
      <c r="E50" s="65">
        <f t="shared" si="2"/>
        <v>0</v>
      </c>
    </row>
    <row r="51" spans="1:5" ht="16.5" thickBot="1" x14ac:dyDescent="0.3">
      <c r="A51" s="13" t="s">
        <v>37</v>
      </c>
      <c r="B51" s="20">
        <v>14</v>
      </c>
      <c r="C51" s="59">
        <f>SUM(C37:C50)</f>
        <v>1134854779</v>
      </c>
      <c r="D51" s="204">
        <f>SUM(D37:D50)</f>
        <v>1223220865</v>
      </c>
      <c r="E51" s="66">
        <f>SUM(E37:E50)</f>
        <v>-88366086</v>
      </c>
    </row>
    <row r="52" spans="1:5" ht="19.5" thickBot="1" x14ac:dyDescent="0.35">
      <c r="A52" s="54" t="s">
        <v>38</v>
      </c>
      <c r="B52" s="10"/>
      <c r="C52" s="60"/>
      <c r="D52" s="60"/>
      <c r="E52" s="60"/>
    </row>
    <row r="53" spans="1:5" ht="15.75" x14ac:dyDescent="0.25">
      <c r="A53" s="19" t="s">
        <v>39</v>
      </c>
      <c r="B53" s="4">
        <v>1</v>
      </c>
      <c r="C53" s="57">
        <v>8738485</v>
      </c>
      <c r="D53" s="169"/>
      <c r="E53" s="65">
        <f t="shared" ref="E53:E57" si="3">C53-D53</f>
        <v>8738485</v>
      </c>
    </row>
    <row r="54" spans="1:5" ht="15.75" x14ac:dyDescent="0.25">
      <c r="A54" s="18" t="s">
        <v>39</v>
      </c>
      <c r="B54" s="4">
        <v>1</v>
      </c>
      <c r="C54" s="57">
        <v>8557685</v>
      </c>
      <c r="D54" s="169"/>
      <c r="E54" s="65">
        <f t="shared" si="3"/>
        <v>8557685</v>
      </c>
    </row>
    <row r="55" spans="1:5" ht="15.75" x14ac:dyDescent="0.25">
      <c r="A55" s="18" t="s">
        <v>39</v>
      </c>
      <c r="B55" s="4">
        <v>1</v>
      </c>
      <c r="C55" s="57">
        <v>9781661</v>
      </c>
      <c r="D55" s="169">
        <v>9781661</v>
      </c>
      <c r="E55" s="65">
        <f t="shared" si="3"/>
        <v>0</v>
      </c>
    </row>
    <row r="56" spans="1:5" ht="15.75" x14ac:dyDescent="0.25">
      <c r="A56" s="18" t="s">
        <v>40</v>
      </c>
      <c r="B56" s="4">
        <v>1</v>
      </c>
      <c r="C56" s="57">
        <v>698715</v>
      </c>
      <c r="D56" s="169">
        <v>698715</v>
      </c>
      <c r="E56" s="65">
        <f t="shared" si="3"/>
        <v>0</v>
      </c>
    </row>
    <row r="57" spans="1:5" ht="15.75" x14ac:dyDescent="0.25">
      <c r="A57" s="32" t="s">
        <v>41</v>
      </c>
      <c r="B57" s="33">
        <v>1</v>
      </c>
      <c r="C57" s="61">
        <v>99422</v>
      </c>
      <c r="D57" s="169">
        <v>99422</v>
      </c>
      <c r="E57" s="65">
        <f t="shared" si="3"/>
        <v>0</v>
      </c>
    </row>
    <row r="58" spans="1:5" ht="15.75" x14ac:dyDescent="0.25">
      <c r="A58" s="34" t="s">
        <v>42</v>
      </c>
      <c r="B58" s="31">
        <v>5</v>
      </c>
      <c r="C58" s="62">
        <f>SUM(C53:C57)</f>
        <v>27875968</v>
      </c>
      <c r="D58" s="62">
        <f>SUM(D53:D57)</f>
        <v>10579798</v>
      </c>
      <c r="E58" s="67">
        <f>SUM(E53:E57)</f>
        <v>17296170</v>
      </c>
    </row>
    <row r="59" spans="1:5" ht="19.5" thickBot="1" x14ac:dyDescent="0.35">
      <c r="A59" s="55" t="s">
        <v>43</v>
      </c>
      <c r="B59" s="10"/>
      <c r="C59" s="60"/>
      <c r="D59" s="60"/>
      <c r="E59" s="60"/>
    </row>
    <row r="60" spans="1:5" ht="15.75" x14ac:dyDescent="0.25">
      <c r="A60" s="19" t="s">
        <v>44</v>
      </c>
      <c r="B60" s="12">
        <v>1</v>
      </c>
      <c r="C60" s="57">
        <v>568269</v>
      </c>
      <c r="D60" s="169">
        <v>576617</v>
      </c>
      <c r="E60" s="65">
        <f t="shared" ref="E60:E64" si="4">C60-D60</f>
        <v>-8348</v>
      </c>
    </row>
    <row r="61" spans="1:5" ht="15.75" x14ac:dyDescent="0.25">
      <c r="A61" s="18" t="s">
        <v>45</v>
      </c>
      <c r="B61" s="4">
        <v>1</v>
      </c>
      <c r="C61" s="57">
        <v>996281</v>
      </c>
      <c r="D61" s="169">
        <v>996281</v>
      </c>
      <c r="E61" s="65">
        <f t="shared" si="4"/>
        <v>0</v>
      </c>
    </row>
    <row r="62" spans="1:5" ht="15.75" x14ac:dyDescent="0.25">
      <c r="A62" s="18" t="s">
        <v>46</v>
      </c>
      <c r="B62" s="4">
        <v>1</v>
      </c>
      <c r="C62" s="57">
        <v>714846</v>
      </c>
      <c r="D62" s="169">
        <v>714846</v>
      </c>
      <c r="E62" s="65">
        <f t="shared" si="4"/>
        <v>0</v>
      </c>
    </row>
    <row r="63" spans="1:5" ht="15.75" x14ac:dyDescent="0.25">
      <c r="A63" s="18" t="s">
        <v>47</v>
      </c>
      <c r="B63" s="4">
        <v>1</v>
      </c>
      <c r="C63" s="57">
        <v>364228</v>
      </c>
      <c r="D63" s="169"/>
      <c r="E63" s="65">
        <f t="shared" si="4"/>
        <v>364228</v>
      </c>
    </row>
    <row r="64" spans="1:5" ht="15.75" x14ac:dyDescent="0.25">
      <c r="A64" s="18" t="s">
        <v>48</v>
      </c>
      <c r="B64" s="4">
        <v>1</v>
      </c>
      <c r="C64" s="57">
        <v>1607962</v>
      </c>
      <c r="D64" s="169">
        <v>1607962</v>
      </c>
      <c r="E64" s="65">
        <f t="shared" si="4"/>
        <v>0</v>
      </c>
    </row>
    <row r="65" spans="1:5" ht="16.5" thickBot="1" x14ac:dyDescent="0.3">
      <c r="A65" s="13" t="s">
        <v>49</v>
      </c>
      <c r="B65" s="31">
        <v>5</v>
      </c>
      <c r="C65" s="62">
        <f>SUM(C60:C64)</f>
        <v>4251586</v>
      </c>
      <c r="D65" s="62">
        <f>SUM(D60:D64)</f>
        <v>3895706</v>
      </c>
      <c r="E65" s="67">
        <f>SUM(E60:E64)</f>
        <v>355880</v>
      </c>
    </row>
    <row r="66" spans="1:5" ht="19.5" thickBot="1" x14ac:dyDescent="0.35">
      <c r="A66" s="54" t="s">
        <v>50</v>
      </c>
      <c r="B66" s="10"/>
      <c r="C66" s="60"/>
      <c r="D66" s="60"/>
      <c r="E66" s="60"/>
    </row>
    <row r="67" spans="1:5" ht="15.75" x14ac:dyDescent="0.25">
      <c r="A67" s="19" t="s">
        <v>51</v>
      </c>
      <c r="B67" s="4">
        <v>1</v>
      </c>
      <c r="C67" s="57">
        <v>114616</v>
      </c>
      <c r="D67" s="169"/>
      <c r="E67" s="65">
        <f t="shared" ref="E67:E72" si="5">C67-D67</f>
        <v>114616</v>
      </c>
    </row>
    <row r="68" spans="1:5" ht="15.75" x14ac:dyDescent="0.25">
      <c r="A68" s="18" t="s">
        <v>52</v>
      </c>
      <c r="B68" s="4">
        <v>1</v>
      </c>
      <c r="C68" s="57">
        <v>522606</v>
      </c>
      <c r="D68" s="169">
        <v>522606</v>
      </c>
      <c r="E68" s="65">
        <f t="shared" si="5"/>
        <v>0</v>
      </c>
    </row>
    <row r="69" spans="1:5" ht="15.75" x14ac:dyDescent="0.25">
      <c r="A69" s="18" t="s">
        <v>53</v>
      </c>
      <c r="B69" s="4">
        <v>1</v>
      </c>
      <c r="C69" s="57">
        <v>3085418</v>
      </c>
      <c r="D69" s="169">
        <v>3085418</v>
      </c>
      <c r="E69" s="65">
        <f t="shared" si="5"/>
        <v>0</v>
      </c>
    </row>
    <row r="70" spans="1:5" ht="15.75" x14ac:dyDescent="0.25">
      <c r="A70" s="18" t="s">
        <v>54</v>
      </c>
      <c r="B70" s="4">
        <v>1</v>
      </c>
      <c r="C70" s="57">
        <v>1038244</v>
      </c>
      <c r="D70" s="169">
        <v>1038244</v>
      </c>
      <c r="E70" s="65">
        <f t="shared" si="5"/>
        <v>0</v>
      </c>
    </row>
    <row r="71" spans="1:5" ht="15.75" x14ac:dyDescent="0.25">
      <c r="A71" s="18" t="s">
        <v>54</v>
      </c>
      <c r="B71" s="4">
        <v>1</v>
      </c>
      <c r="C71" s="57">
        <v>588690</v>
      </c>
      <c r="D71" s="169"/>
      <c r="E71" s="65">
        <f t="shared" si="5"/>
        <v>588690</v>
      </c>
    </row>
    <row r="72" spans="1:5" ht="15.75" x14ac:dyDescent="0.25">
      <c r="A72" s="18" t="s">
        <v>55</v>
      </c>
      <c r="B72" s="4">
        <v>1</v>
      </c>
      <c r="C72" s="57">
        <v>87331</v>
      </c>
      <c r="D72" s="169">
        <v>87331</v>
      </c>
      <c r="E72" s="65">
        <f t="shared" si="5"/>
        <v>0</v>
      </c>
    </row>
    <row r="73" spans="1:5" ht="16.5" thickBot="1" x14ac:dyDescent="0.3">
      <c r="A73" s="13" t="s">
        <v>56</v>
      </c>
      <c r="B73" s="31">
        <v>6</v>
      </c>
      <c r="C73" s="52">
        <f>SUM(C67:C72)</f>
        <v>5436905</v>
      </c>
      <c r="D73" s="62">
        <f>SUM(D67:D72)</f>
        <v>4733599</v>
      </c>
      <c r="E73" s="68">
        <f>SUM(E67:E72)</f>
        <v>703306</v>
      </c>
    </row>
    <row r="74" spans="1:5" ht="19.5" thickBot="1" x14ac:dyDescent="0.35">
      <c r="A74" s="54" t="s">
        <v>57</v>
      </c>
      <c r="B74" s="10"/>
      <c r="C74" s="60"/>
      <c r="D74" s="60"/>
      <c r="E74" s="60"/>
    </row>
    <row r="75" spans="1:5" ht="15.75" x14ac:dyDescent="0.25">
      <c r="A75" s="19" t="s">
        <v>180</v>
      </c>
      <c r="B75" s="4">
        <v>1</v>
      </c>
      <c r="C75" s="57">
        <v>3839004</v>
      </c>
      <c r="D75" s="169">
        <v>3839004</v>
      </c>
      <c r="E75" s="65">
        <f t="shared" ref="E75:E101" si="6">C75-D75</f>
        <v>0</v>
      </c>
    </row>
    <row r="76" spans="1:5" ht="15.75" x14ac:dyDescent="0.25">
      <c r="A76" s="18" t="s">
        <v>117</v>
      </c>
      <c r="B76" s="4">
        <v>1</v>
      </c>
      <c r="C76" s="57"/>
      <c r="D76" s="169"/>
      <c r="E76" s="65">
        <f t="shared" si="6"/>
        <v>0</v>
      </c>
    </row>
    <row r="77" spans="1:5" ht="15.75" x14ac:dyDescent="0.25">
      <c r="A77" s="18" t="s">
        <v>58</v>
      </c>
      <c r="B77" s="4">
        <v>1</v>
      </c>
      <c r="C77" s="57">
        <v>418126</v>
      </c>
      <c r="D77" s="169"/>
      <c r="E77" s="65">
        <f t="shared" si="6"/>
        <v>418126</v>
      </c>
    </row>
    <row r="78" spans="1:5" ht="15.75" x14ac:dyDescent="0.25">
      <c r="A78" s="18" t="s">
        <v>117</v>
      </c>
      <c r="B78" s="4">
        <v>1</v>
      </c>
      <c r="C78" s="57">
        <v>1026153</v>
      </c>
      <c r="D78" s="169"/>
      <c r="E78" s="65">
        <f t="shared" si="6"/>
        <v>1026153</v>
      </c>
    </row>
    <row r="79" spans="1:5" ht="15.75" x14ac:dyDescent="0.25">
      <c r="A79" s="18" t="s">
        <v>59</v>
      </c>
      <c r="B79" s="4">
        <v>1</v>
      </c>
      <c r="C79" s="57">
        <v>2265644</v>
      </c>
      <c r="D79" s="169">
        <v>2254440</v>
      </c>
      <c r="E79" s="65">
        <f t="shared" si="6"/>
        <v>11204</v>
      </c>
    </row>
    <row r="80" spans="1:5" ht="15.75" x14ac:dyDescent="0.25">
      <c r="A80" s="18" t="s">
        <v>60</v>
      </c>
      <c r="B80" s="4">
        <v>1</v>
      </c>
      <c r="C80" s="57">
        <v>909134</v>
      </c>
      <c r="D80" s="169">
        <v>909134</v>
      </c>
      <c r="E80" s="65">
        <f t="shared" si="6"/>
        <v>0</v>
      </c>
    </row>
    <row r="81" spans="1:5" ht="15.75" x14ac:dyDescent="0.25">
      <c r="A81" s="18" t="s">
        <v>60</v>
      </c>
      <c r="B81" s="4">
        <v>1</v>
      </c>
      <c r="C81" s="57">
        <v>111222</v>
      </c>
      <c r="D81" s="169">
        <v>111222</v>
      </c>
      <c r="E81" s="65">
        <f t="shared" si="6"/>
        <v>0</v>
      </c>
    </row>
    <row r="82" spans="1:5" ht="15.75" x14ac:dyDescent="0.25">
      <c r="A82" s="18" t="s">
        <v>60</v>
      </c>
      <c r="B82" s="4">
        <v>1</v>
      </c>
      <c r="C82" s="57">
        <v>3628597</v>
      </c>
      <c r="D82" s="169"/>
      <c r="E82" s="65">
        <f t="shared" si="6"/>
        <v>3628597</v>
      </c>
    </row>
    <row r="83" spans="1:5" ht="15.75" x14ac:dyDescent="0.25">
      <c r="A83" s="18" t="s">
        <v>61</v>
      </c>
      <c r="B83" s="4">
        <v>1</v>
      </c>
      <c r="C83" s="57">
        <v>242362</v>
      </c>
      <c r="D83" s="169">
        <v>242813</v>
      </c>
      <c r="E83" s="65">
        <f t="shared" si="6"/>
        <v>-451</v>
      </c>
    </row>
    <row r="84" spans="1:5" ht="15.75" x14ac:dyDescent="0.25">
      <c r="A84" s="18" t="s">
        <v>62</v>
      </c>
      <c r="B84" s="4">
        <v>1</v>
      </c>
      <c r="C84" s="57">
        <v>400183</v>
      </c>
      <c r="D84" s="169">
        <v>400183</v>
      </c>
      <c r="E84" s="65">
        <f t="shared" si="6"/>
        <v>0</v>
      </c>
    </row>
    <row r="85" spans="1:5" ht="15.75" x14ac:dyDescent="0.25">
      <c r="A85" s="18" t="s">
        <v>63</v>
      </c>
      <c r="B85" s="4">
        <v>1</v>
      </c>
      <c r="C85" s="57">
        <v>1166164</v>
      </c>
      <c r="D85" s="169">
        <v>1166164</v>
      </c>
      <c r="E85" s="65">
        <f t="shared" si="6"/>
        <v>0</v>
      </c>
    </row>
    <row r="86" spans="1:5" ht="15.75" x14ac:dyDescent="0.25">
      <c r="A86" s="18" t="s">
        <v>63</v>
      </c>
      <c r="B86" s="4">
        <v>1</v>
      </c>
      <c r="C86" s="57">
        <v>1158783</v>
      </c>
      <c r="D86" s="169">
        <v>1158783</v>
      </c>
      <c r="E86" s="65">
        <f t="shared" si="6"/>
        <v>0</v>
      </c>
    </row>
    <row r="87" spans="1:5" x14ac:dyDescent="0.25">
      <c r="A87" s="5" t="s">
        <v>64</v>
      </c>
      <c r="B87" s="187">
        <v>0</v>
      </c>
      <c r="C87" s="186"/>
      <c r="D87" s="186"/>
      <c r="E87" s="188">
        <f t="shared" si="6"/>
        <v>0</v>
      </c>
    </row>
    <row r="88" spans="1:5" ht="15.75" x14ac:dyDescent="0.25">
      <c r="A88" s="18" t="s">
        <v>65</v>
      </c>
      <c r="B88" s="4">
        <v>1</v>
      </c>
      <c r="C88" s="57">
        <v>7104901</v>
      </c>
      <c r="D88" s="169"/>
      <c r="E88" s="65">
        <f t="shared" si="6"/>
        <v>7104901</v>
      </c>
    </row>
    <row r="89" spans="1:5" ht="15.75" x14ac:dyDescent="0.25">
      <c r="A89" s="18" t="s">
        <v>65</v>
      </c>
      <c r="B89" s="4">
        <v>1</v>
      </c>
      <c r="C89" s="57">
        <v>2409753</v>
      </c>
      <c r="D89" s="169">
        <v>2409753</v>
      </c>
      <c r="E89" s="65">
        <f t="shared" si="6"/>
        <v>0</v>
      </c>
    </row>
    <row r="90" spans="1:5" ht="15.75" x14ac:dyDescent="0.25">
      <c r="A90" s="18" t="s">
        <v>65</v>
      </c>
      <c r="B90" s="4">
        <v>1</v>
      </c>
      <c r="C90" s="57">
        <v>524326</v>
      </c>
      <c r="D90" s="169"/>
      <c r="E90" s="65">
        <f t="shared" si="6"/>
        <v>524326</v>
      </c>
    </row>
    <row r="91" spans="1:5" ht="15.75" x14ac:dyDescent="0.25">
      <c r="A91" s="18" t="s">
        <v>66</v>
      </c>
      <c r="B91" s="4">
        <v>1</v>
      </c>
      <c r="C91" s="57">
        <v>148149</v>
      </c>
      <c r="D91" s="169">
        <v>148149</v>
      </c>
      <c r="E91" s="65">
        <f t="shared" si="6"/>
        <v>0</v>
      </c>
    </row>
    <row r="92" spans="1:5" ht="15.75" x14ac:dyDescent="0.25">
      <c r="A92" s="18" t="s">
        <v>67</v>
      </c>
      <c r="B92" s="4">
        <v>1</v>
      </c>
      <c r="C92" s="57">
        <v>164931</v>
      </c>
      <c r="D92" s="169">
        <v>164931</v>
      </c>
      <c r="E92" s="65">
        <f t="shared" si="6"/>
        <v>0</v>
      </c>
    </row>
    <row r="93" spans="1:5" ht="15.75" x14ac:dyDescent="0.25">
      <c r="A93" s="18" t="s">
        <v>68</v>
      </c>
      <c r="B93" s="4">
        <v>1</v>
      </c>
      <c r="C93" s="57">
        <v>102158</v>
      </c>
      <c r="D93" s="169">
        <v>102158</v>
      </c>
      <c r="E93" s="65">
        <f t="shared" si="6"/>
        <v>0</v>
      </c>
    </row>
    <row r="94" spans="1:5" ht="15.75" x14ac:dyDescent="0.25">
      <c r="A94" s="18" t="s">
        <v>69</v>
      </c>
      <c r="B94" s="4">
        <v>1</v>
      </c>
      <c r="C94" s="57">
        <v>70131</v>
      </c>
      <c r="D94" s="169">
        <v>70131</v>
      </c>
      <c r="E94" s="65">
        <f t="shared" si="6"/>
        <v>0</v>
      </c>
    </row>
    <row r="95" spans="1:5" ht="15.75" x14ac:dyDescent="0.25">
      <c r="A95" s="18" t="s">
        <v>70</v>
      </c>
      <c r="B95" s="4">
        <v>1</v>
      </c>
      <c r="C95" s="57">
        <v>388250</v>
      </c>
      <c r="D95" s="169"/>
      <c r="E95" s="65">
        <f t="shared" si="6"/>
        <v>388250</v>
      </c>
    </row>
    <row r="96" spans="1:5" ht="15.75" x14ac:dyDescent="0.25">
      <c r="A96" s="18" t="s">
        <v>70</v>
      </c>
      <c r="B96" s="4">
        <v>1</v>
      </c>
      <c r="C96" s="57">
        <v>948027</v>
      </c>
      <c r="D96" s="169">
        <v>948027</v>
      </c>
      <c r="E96" s="65">
        <f t="shared" si="6"/>
        <v>0</v>
      </c>
    </row>
    <row r="97" spans="1:5" ht="15.75" x14ac:dyDescent="0.25">
      <c r="A97" s="18" t="s">
        <v>71</v>
      </c>
      <c r="B97" s="4">
        <v>1</v>
      </c>
      <c r="C97" s="57">
        <v>5885969</v>
      </c>
      <c r="D97" s="169"/>
      <c r="E97" s="65">
        <f t="shared" si="6"/>
        <v>5885969</v>
      </c>
    </row>
    <row r="98" spans="1:5" ht="15.75" x14ac:dyDescent="0.25">
      <c r="A98" s="18" t="s">
        <v>72</v>
      </c>
      <c r="B98" s="4">
        <v>1</v>
      </c>
      <c r="C98" s="57">
        <v>2318945</v>
      </c>
      <c r="D98" s="169"/>
      <c r="E98" s="65">
        <f t="shared" si="6"/>
        <v>2318945</v>
      </c>
    </row>
    <row r="99" spans="1:5" ht="15.75" x14ac:dyDescent="0.25">
      <c r="A99" s="18" t="s">
        <v>73</v>
      </c>
      <c r="B99" s="4">
        <v>1</v>
      </c>
      <c r="C99" s="57">
        <v>869037</v>
      </c>
      <c r="D99" s="169"/>
      <c r="E99" s="65">
        <f t="shared" si="6"/>
        <v>869037</v>
      </c>
    </row>
    <row r="100" spans="1:5" ht="15.75" x14ac:dyDescent="0.25">
      <c r="A100" s="18" t="s">
        <v>74</v>
      </c>
      <c r="B100" s="4">
        <v>1</v>
      </c>
      <c r="C100" s="57">
        <v>67918</v>
      </c>
      <c r="D100" s="169">
        <v>67918</v>
      </c>
      <c r="E100" s="65">
        <f t="shared" si="6"/>
        <v>0</v>
      </c>
    </row>
    <row r="101" spans="1:5" ht="15.75" x14ac:dyDescent="0.25">
      <c r="A101" s="18" t="s">
        <v>75</v>
      </c>
      <c r="B101" s="4">
        <v>1</v>
      </c>
      <c r="C101" s="57">
        <v>628440</v>
      </c>
      <c r="D101" s="169"/>
      <c r="E101" s="65">
        <f t="shared" si="6"/>
        <v>628440</v>
      </c>
    </row>
    <row r="102" spans="1:5" ht="16.5" thickBot="1" x14ac:dyDescent="0.3">
      <c r="A102" s="13" t="s">
        <v>76</v>
      </c>
      <c r="B102" s="31">
        <v>25</v>
      </c>
      <c r="C102" s="52">
        <f>SUM(C75:C101)</f>
        <v>36796307</v>
      </c>
      <c r="D102" s="52">
        <f>SUM(D75:D101)</f>
        <v>13992810</v>
      </c>
      <c r="E102" s="68">
        <f>SUM(E75:E101)</f>
        <v>22803497</v>
      </c>
    </row>
    <row r="103" spans="1:5" ht="19.5" thickBot="1" x14ac:dyDescent="0.35">
      <c r="A103" s="54" t="s">
        <v>77</v>
      </c>
      <c r="B103" s="10"/>
      <c r="C103" s="60"/>
      <c r="D103" s="60"/>
      <c r="E103" s="60"/>
    </row>
    <row r="104" spans="1:5" ht="15.75" x14ac:dyDescent="0.25">
      <c r="A104" s="19" t="s">
        <v>78</v>
      </c>
      <c r="B104" s="4">
        <v>1</v>
      </c>
      <c r="C104" s="57">
        <v>766155</v>
      </c>
      <c r="D104" s="169">
        <v>766155</v>
      </c>
      <c r="E104" s="65">
        <f t="shared" ref="E104:E111" si="7">C104-D104</f>
        <v>0</v>
      </c>
    </row>
    <row r="105" spans="1:5" ht="15.75" x14ac:dyDescent="0.25">
      <c r="A105" s="18" t="s">
        <v>78</v>
      </c>
      <c r="B105" s="4">
        <v>1</v>
      </c>
      <c r="C105" s="57">
        <v>2935600</v>
      </c>
      <c r="D105" s="169"/>
      <c r="E105" s="65">
        <f t="shared" si="7"/>
        <v>2935600</v>
      </c>
    </row>
    <row r="106" spans="1:5" ht="15.75" x14ac:dyDescent="0.25">
      <c r="A106" s="18" t="s">
        <v>79</v>
      </c>
      <c r="B106" s="4">
        <v>1</v>
      </c>
      <c r="C106" s="57">
        <v>9137411</v>
      </c>
      <c r="D106" s="169">
        <v>8493314</v>
      </c>
      <c r="E106" s="65">
        <f t="shared" si="7"/>
        <v>644097</v>
      </c>
    </row>
    <row r="107" spans="1:5" ht="15.75" x14ac:dyDescent="0.25">
      <c r="A107" s="18" t="s">
        <v>79</v>
      </c>
      <c r="B107" s="4">
        <v>1</v>
      </c>
      <c r="C107" s="57">
        <v>312220</v>
      </c>
      <c r="D107" s="169">
        <v>312221</v>
      </c>
      <c r="E107" s="65">
        <f t="shared" si="7"/>
        <v>-1</v>
      </c>
    </row>
    <row r="108" spans="1:5" ht="15.75" x14ac:dyDescent="0.25">
      <c r="A108" s="18" t="s">
        <v>80</v>
      </c>
      <c r="B108" s="4">
        <v>1</v>
      </c>
      <c r="C108" s="57">
        <v>134788</v>
      </c>
      <c r="D108" s="169">
        <v>134788</v>
      </c>
      <c r="E108" s="65">
        <f t="shared" si="7"/>
        <v>0</v>
      </c>
    </row>
    <row r="109" spans="1:5" ht="15.75" x14ac:dyDescent="0.25">
      <c r="A109" s="18" t="s">
        <v>81</v>
      </c>
      <c r="B109" s="4">
        <v>1</v>
      </c>
      <c r="C109" s="57">
        <v>144399</v>
      </c>
      <c r="D109" s="169">
        <v>144399</v>
      </c>
      <c r="E109" s="65">
        <f t="shared" si="7"/>
        <v>0</v>
      </c>
    </row>
    <row r="110" spans="1:5" ht="15.75" x14ac:dyDescent="0.25">
      <c r="A110" s="18" t="s">
        <v>82</v>
      </c>
      <c r="B110" s="4">
        <v>1</v>
      </c>
      <c r="C110" s="57">
        <v>308095</v>
      </c>
      <c r="D110" s="169">
        <v>308095</v>
      </c>
      <c r="E110" s="65">
        <f t="shared" si="7"/>
        <v>0</v>
      </c>
    </row>
    <row r="111" spans="1:5" ht="15.75" x14ac:dyDescent="0.25">
      <c r="A111" s="18" t="s">
        <v>118</v>
      </c>
      <c r="B111" s="4">
        <v>1</v>
      </c>
      <c r="C111" s="57">
        <v>571356</v>
      </c>
      <c r="D111" s="169">
        <v>571356</v>
      </c>
      <c r="E111" s="65">
        <f t="shared" si="7"/>
        <v>0</v>
      </c>
    </row>
    <row r="112" spans="1:5" ht="15.75" x14ac:dyDescent="0.25">
      <c r="A112" s="7" t="s">
        <v>83</v>
      </c>
      <c r="B112" s="31">
        <v>8</v>
      </c>
      <c r="C112" s="52">
        <f>SUM(C104:C111)</f>
        <v>14310024</v>
      </c>
      <c r="D112" s="52">
        <f>SUM(D104:D111)</f>
        <v>10730328</v>
      </c>
      <c r="E112" s="68">
        <f>SUM(E104:E111)</f>
        <v>3579696</v>
      </c>
    </row>
    <row r="113" spans="1:5" ht="18.75" x14ac:dyDescent="0.3">
      <c r="A113" s="56" t="s">
        <v>84</v>
      </c>
      <c r="B113" s="60"/>
      <c r="C113" s="60"/>
      <c r="D113" s="60"/>
      <c r="E113" s="60"/>
    </row>
    <row r="114" spans="1:5" ht="15.75" x14ac:dyDescent="0.25">
      <c r="A114" s="18" t="s">
        <v>85</v>
      </c>
      <c r="B114" s="4">
        <v>1</v>
      </c>
      <c r="C114" s="57">
        <v>234331</v>
      </c>
      <c r="D114" s="169">
        <v>234331</v>
      </c>
      <c r="E114" s="65">
        <f t="shared" ref="E114:E115" si="8">C114-D114</f>
        <v>0</v>
      </c>
    </row>
    <row r="115" spans="1:5" ht="15.75" x14ac:dyDescent="0.25">
      <c r="A115" s="18" t="s">
        <v>86</v>
      </c>
      <c r="B115" s="4">
        <v>1</v>
      </c>
      <c r="C115" s="57">
        <v>603608</v>
      </c>
      <c r="D115" s="169">
        <v>609159</v>
      </c>
      <c r="E115" s="65">
        <f t="shared" si="8"/>
        <v>-5551</v>
      </c>
    </row>
    <row r="116" spans="1:5" ht="15.75" x14ac:dyDescent="0.25">
      <c r="A116" s="7" t="s">
        <v>87</v>
      </c>
      <c r="B116" s="31">
        <v>2</v>
      </c>
      <c r="C116" s="52">
        <f>SUM(C114:C115)</f>
        <v>837939</v>
      </c>
      <c r="D116" s="52">
        <f>SUM(D114:D115)</f>
        <v>843490</v>
      </c>
      <c r="E116" s="68">
        <f>SUM(E114:E115)</f>
        <v>-5551</v>
      </c>
    </row>
    <row r="117" spans="1:5" ht="18.75" x14ac:dyDescent="0.3">
      <c r="A117" s="56" t="s">
        <v>88</v>
      </c>
      <c r="B117" s="10"/>
      <c r="C117" s="60"/>
      <c r="D117" s="60"/>
      <c r="E117" s="60"/>
    </row>
    <row r="118" spans="1:5" ht="15.75" x14ac:dyDescent="0.25">
      <c r="A118" s="18" t="s">
        <v>89</v>
      </c>
      <c r="B118" s="4">
        <v>1</v>
      </c>
      <c r="C118" s="57">
        <v>626279</v>
      </c>
      <c r="D118" s="169">
        <v>626279</v>
      </c>
      <c r="E118" s="65">
        <f t="shared" ref="E118:E128" si="9">C118-D118</f>
        <v>0</v>
      </c>
    </row>
    <row r="119" spans="1:5" ht="15.75" x14ac:dyDescent="0.25">
      <c r="A119" s="18" t="s">
        <v>89</v>
      </c>
      <c r="B119" s="4">
        <v>1</v>
      </c>
      <c r="C119" s="57">
        <v>118759</v>
      </c>
      <c r="D119" s="169"/>
      <c r="E119" s="65">
        <f t="shared" si="9"/>
        <v>118759</v>
      </c>
    </row>
    <row r="120" spans="1:5" ht="15.75" x14ac:dyDescent="0.25">
      <c r="A120" s="18" t="s">
        <v>90</v>
      </c>
      <c r="B120" s="4">
        <v>1</v>
      </c>
      <c r="C120" s="57">
        <v>1108707</v>
      </c>
      <c r="D120" s="169">
        <v>1108707</v>
      </c>
      <c r="E120" s="65">
        <f t="shared" si="9"/>
        <v>0</v>
      </c>
    </row>
    <row r="121" spans="1:5" ht="15.75" x14ac:dyDescent="0.25">
      <c r="A121" s="18" t="s">
        <v>90</v>
      </c>
      <c r="B121" s="4">
        <v>1</v>
      </c>
      <c r="C121" s="57">
        <v>494725</v>
      </c>
      <c r="D121" s="169"/>
      <c r="E121" s="65">
        <f t="shared" si="9"/>
        <v>494725</v>
      </c>
    </row>
    <row r="122" spans="1:5" ht="15.75" x14ac:dyDescent="0.25">
      <c r="A122" s="18" t="s">
        <v>91</v>
      </c>
      <c r="B122" s="4">
        <v>1</v>
      </c>
      <c r="C122" s="57">
        <v>588205</v>
      </c>
      <c r="D122" s="192">
        <v>588205</v>
      </c>
      <c r="E122" s="65">
        <f t="shared" si="9"/>
        <v>0</v>
      </c>
    </row>
    <row r="123" spans="1:5" x14ac:dyDescent="0.25">
      <c r="A123" s="5" t="s">
        <v>92</v>
      </c>
      <c r="B123" s="187">
        <v>0</v>
      </c>
      <c r="C123" s="186">
        <v>0</v>
      </c>
      <c r="D123" s="185"/>
      <c r="E123" s="188">
        <f t="shared" si="9"/>
        <v>0</v>
      </c>
    </row>
    <row r="124" spans="1:5" x14ac:dyDescent="0.25">
      <c r="A124" s="5" t="s">
        <v>93</v>
      </c>
      <c r="B124" s="187">
        <v>0</v>
      </c>
      <c r="C124" s="186">
        <v>0</v>
      </c>
      <c r="D124" s="185"/>
      <c r="E124" s="188">
        <f t="shared" si="9"/>
        <v>0</v>
      </c>
    </row>
    <row r="125" spans="1:5" ht="15.75" x14ac:dyDescent="0.25">
      <c r="A125" s="18" t="s">
        <v>94</v>
      </c>
      <c r="B125" s="4">
        <v>1</v>
      </c>
      <c r="C125" s="57">
        <v>1577653</v>
      </c>
      <c r="D125" s="193">
        <v>1577653</v>
      </c>
      <c r="E125" s="65">
        <f t="shared" si="9"/>
        <v>0</v>
      </c>
    </row>
    <row r="126" spans="1:5" ht="15.75" x14ac:dyDescent="0.25">
      <c r="A126" s="18" t="s">
        <v>95</v>
      </c>
      <c r="B126" s="4">
        <v>1</v>
      </c>
      <c r="C126" s="57">
        <v>1205963</v>
      </c>
      <c r="D126" s="169"/>
      <c r="E126" s="65">
        <f t="shared" si="9"/>
        <v>1205963</v>
      </c>
    </row>
    <row r="127" spans="1:5" ht="15.75" x14ac:dyDescent="0.25">
      <c r="A127" s="18" t="s">
        <v>96</v>
      </c>
      <c r="B127" s="4">
        <v>1</v>
      </c>
      <c r="C127" s="57">
        <v>297481</v>
      </c>
      <c r="D127" s="169">
        <v>298657</v>
      </c>
      <c r="E127" s="65">
        <f t="shared" si="9"/>
        <v>-1176</v>
      </c>
    </row>
    <row r="128" spans="1:5" ht="15.75" x14ac:dyDescent="0.25">
      <c r="A128" s="18" t="s">
        <v>97</v>
      </c>
      <c r="B128" s="4">
        <v>1</v>
      </c>
      <c r="C128" s="57">
        <v>234753</v>
      </c>
      <c r="D128" s="169">
        <v>234753</v>
      </c>
      <c r="E128" s="65">
        <f t="shared" si="9"/>
        <v>0</v>
      </c>
    </row>
    <row r="129" spans="1:9" ht="16.5" thickBot="1" x14ac:dyDescent="0.3">
      <c r="A129" s="13" t="s">
        <v>98</v>
      </c>
      <c r="B129" s="31">
        <v>9</v>
      </c>
      <c r="C129" s="52">
        <f>SUM(C118:C128)</f>
        <v>6252525</v>
      </c>
      <c r="D129" s="52">
        <f>SUM(D118:D128)</f>
        <v>4434254</v>
      </c>
      <c r="E129" s="68">
        <f>SUM(E118:E128)</f>
        <v>1818271</v>
      </c>
    </row>
    <row r="130" spans="1:9" ht="16.5" thickBot="1" x14ac:dyDescent="0.3">
      <c r="A130" s="69" t="s">
        <v>99</v>
      </c>
      <c r="B130" s="199">
        <v>100</v>
      </c>
      <c r="C130" s="200">
        <f>+C129+C116+C112+C102+C73+C65+C58+C51+C35+C13</f>
        <v>1254048376.0599999</v>
      </c>
      <c r="D130" s="200">
        <f>+D129+D116+D112+D102+D73+D65+D58+D51+D35+D13</f>
        <v>1294505350</v>
      </c>
      <c r="E130" s="201">
        <f>+E129+E116+E112+E102+E73+E65+E58+E51+E35+E13</f>
        <v>-40456973.939999998</v>
      </c>
    </row>
    <row r="131" spans="1:9" ht="15.75" thickTop="1" x14ac:dyDescent="0.25">
      <c r="A131" s="285" t="s">
        <v>182</v>
      </c>
      <c r="B131" s="285"/>
      <c r="C131" s="285"/>
      <c r="D131" s="285"/>
      <c r="E131" s="285"/>
    </row>
    <row r="134" spans="1:9" x14ac:dyDescent="0.25">
      <c r="A134" s="114" t="s">
        <v>205</v>
      </c>
      <c r="B134" s="115"/>
      <c r="C134" s="96"/>
      <c r="D134" s="96"/>
      <c r="E134" s="96"/>
    </row>
    <row r="135" spans="1:9" x14ac:dyDescent="0.25">
      <c r="A135" s="114" t="s">
        <v>203</v>
      </c>
      <c r="B135" s="115"/>
      <c r="C135" s="96"/>
      <c r="D135" s="96"/>
      <c r="E135" s="96"/>
      <c r="I135" s="198"/>
    </row>
    <row r="136" spans="1:9" x14ac:dyDescent="0.25">
      <c r="A136" s="114" t="s">
        <v>204</v>
      </c>
      <c r="B136" s="115"/>
      <c r="C136" s="96"/>
      <c r="D136" s="96"/>
      <c r="E136" s="96"/>
    </row>
  </sheetData>
  <mergeCells count="3">
    <mergeCell ref="A1:E1"/>
    <mergeCell ref="A2:E2"/>
    <mergeCell ref="A131:E131"/>
  </mergeCells>
  <pageMargins left="0.7" right="0.7" top="0.75" bottom="0.75" header="0.3" footer="0.3"/>
  <pageSetup scale="85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3"/>
  <sheetViews>
    <sheetView topLeftCell="A37" zoomScale="140" zoomScaleNormal="140" workbookViewId="0">
      <selection activeCell="A13" sqref="A13"/>
    </sheetView>
  </sheetViews>
  <sheetFormatPr defaultRowHeight="15" x14ac:dyDescent="0.25"/>
  <cols>
    <col min="1" max="1" width="37.85546875" customWidth="1"/>
    <col min="2" max="2" width="10" customWidth="1"/>
    <col min="3" max="3" width="18.42578125" customWidth="1"/>
    <col min="4" max="4" width="18.5703125" customWidth="1"/>
    <col min="5" max="5" width="20.140625" customWidth="1"/>
  </cols>
  <sheetData>
    <row r="1" spans="1:5" ht="18.75" x14ac:dyDescent="0.3">
      <c r="A1" s="284" t="s">
        <v>100</v>
      </c>
      <c r="B1" s="284"/>
      <c r="C1" s="284"/>
      <c r="D1" s="284"/>
      <c r="E1" s="284"/>
    </row>
    <row r="2" spans="1:5" ht="19.5" thickBot="1" x14ac:dyDescent="0.35">
      <c r="A2" s="284" t="s">
        <v>165</v>
      </c>
      <c r="B2" s="284"/>
      <c r="C2" s="284"/>
      <c r="D2" s="284"/>
      <c r="E2" s="284"/>
    </row>
    <row r="3" spans="1:5" ht="33" thickBot="1" x14ac:dyDescent="0.35">
      <c r="A3" s="127" t="s">
        <v>162</v>
      </c>
      <c r="B3" s="128" t="s">
        <v>101</v>
      </c>
      <c r="C3" s="129" t="s">
        <v>154</v>
      </c>
      <c r="D3" s="168" t="s">
        <v>155</v>
      </c>
      <c r="E3" s="136" t="s">
        <v>152</v>
      </c>
    </row>
    <row r="4" spans="1:5" ht="15.75" x14ac:dyDescent="0.25">
      <c r="A4" s="130" t="s">
        <v>102</v>
      </c>
      <c r="B4" s="17"/>
      <c r="C4" s="135">
        <v>140649.21</v>
      </c>
      <c r="D4" s="170">
        <v>140649</v>
      </c>
      <c r="E4" s="136">
        <f>C4-D4</f>
        <v>0.20999999999185093</v>
      </c>
    </row>
    <row r="5" spans="1:5" ht="15.75" x14ac:dyDescent="0.25">
      <c r="A5" s="131" t="s">
        <v>103</v>
      </c>
      <c r="B5" s="15"/>
      <c r="C5" s="136">
        <v>16618368</v>
      </c>
      <c r="D5" s="170">
        <v>16618368</v>
      </c>
      <c r="E5" s="136">
        <f t="shared" ref="E5:E20" si="0">C5-D5</f>
        <v>0</v>
      </c>
    </row>
    <row r="6" spans="1:5" ht="15.75" x14ac:dyDescent="0.25">
      <c r="A6" s="131" t="s">
        <v>103</v>
      </c>
      <c r="B6" s="15"/>
      <c r="C6" s="136">
        <v>1489043</v>
      </c>
      <c r="D6" s="170">
        <v>1489043</v>
      </c>
      <c r="E6" s="136">
        <f t="shared" si="0"/>
        <v>0</v>
      </c>
    </row>
    <row r="7" spans="1:5" ht="15.75" x14ac:dyDescent="0.25">
      <c r="A7" s="131" t="s">
        <v>104</v>
      </c>
      <c r="B7" s="15"/>
      <c r="C7" s="136">
        <v>128085517</v>
      </c>
      <c r="D7" s="170">
        <v>128085517</v>
      </c>
      <c r="E7" s="136">
        <f t="shared" si="0"/>
        <v>0</v>
      </c>
    </row>
    <row r="8" spans="1:5" ht="15.75" x14ac:dyDescent="0.25">
      <c r="A8" s="131" t="s">
        <v>105</v>
      </c>
      <c r="B8" s="15"/>
      <c r="C8" s="136">
        <v>13322827</v>
      </c>
      <c r="D8" s="170">
        <v>13322827</v>
      </c>
      <c r="E8" s="136">
        <f t="shared" si="0"/>
        <v>0</v>
      </c>
    </row>
    <row r="9" spans="1:5" ht="15.75" x14ac:dyDescent="0.25">
      <c r="A9" s="131" t="s">
        <v>106</v>
      </c>
      <c r="B9" s="15"/>
      <c r="C9" s="136">
        <v>25159856</v>
      </c>
      <c r="D9" s="170">
        <v>17429415</v>
      </c>
      <c r="E9" s="136">
        <f t="shared" si="0"/>
        <v>7730441</v>
      </c>
    </row>
    <row r="10" spans="1:5" ht="15.75" x14ac:dyDescent="0.25">
      <c r="A10" s="131" t="s">
        <v>107</v>
      </c>
      <c r="B10" s="15"/>
      <c r="C10" s="136">
        <v>414092</v>
      </c>
      <c r="D10" s="170">
        <v>414092</v>
      </c>
      <c r="E10" s="136">
        <f t="shared" si="0"/>
        <v>0</v>
      </c>
    </row>
    <row r="11" spans="1:5" ht="15.75" x14ac:dyDescent="0.25">
      <c r="A11" s="131" t="s">
        <v>107</v>
      </c>
      <c r="B11" s="15"/>
      <c r="C11" s="136">
        <v>103047</v>
      </c>
      <c r="D11" s="170">
        <v>103047</v>
      </c>
      <c r="E11" s="136">
        <f t="shared" si="0"/>
        <v>0</v>
      </c>
    </row>
    <row r="12" spans="1:5" ht="15.75" x14ac:dyDescent="0.25">
      <c r="A12" s="131" t="s">
        <v>108</v>
      </c>
      <c r="B12" s="15"/>
      <c r="C12" s="136">
        <v>28617438</v>
      </c>
      <c r="D12" s="170">
        <v>27387997</v>
      </c>
      <c r="E12" s="136">
        <f t="shared" si="0"/>
        <v>1229441</v>
      </c>
    </row>
    <row r="13" spans="1:5" ht="15.75" x14ac:dyDescent="0.25">
      <c r="A13" s="131" t="s">
        <v>109</v>
      </c>
      <c r="B13" s="15"/>
      <c r="C13" s="136">
        <v>168627646</v>
      </c>
      <c r="D13" s="170">
        <v>168627646</v>
      </c>
      <c r="E13" s="136">
        <f t="shared" si="0"/>
        <v>0</v>
      </c>
    </row>
    <row r="14" spans="1:5" ht="15.75" x14ac:dyDescent="0.25">
      <c r="A14" s="131" t="s">
        <v>109</v>
      </c>
      <c r="B14" s="15"/>
      <c r="C14" s="136">
        <v>226572</v>
      </c>
      <c r="D14" s="170">
        <v>226572</v>
      </c>
      <c r="E14" s="136">
        <f t="shared" si="0"/>
        <v>0</v>
      </c>
    </row>
    <row r="15" spans="1:5" ht="15.75" x14ac:dyDescent="0.25">
      <c r="A15" s="131" t="s">
        <v>110</v>
      </c>
      <c r="B15" s="15"/>
      <c r="C15" s="136">
        <v>618360878</v>
      </c>
      <c r="D15" s="170">
        <v>618360878</v>
      </c>
      <c r="E15" s="136">
        <f t="shared" si="0"/>
        <v>0</v>
      </c>
    </row>
    <row r="16" spans="1:5" ht="15.75" x14ac:dyDescent="0.25">
      <c r="A16" s="131" t="s">
        <v>110</v>
      </c>
      <c r="B16" s="15"/>
      <c r="C16" s="136">
        <v>24146709</v>
      </c>
      <c r="D16" s="171"/>
      <c r="E16" s="136">
        <f t="shared" si="0"/>
        <v>24146709</v>
      </c>
    </row>
    <row r="17" spans="1:16" x14ac:dyDescent="0.25">
      <c r="A17" s="184" t="s">
        <v>110</v>
      </c>
      <c r="B17" s="185"/>
      <c r="C17" s="186">
        <v>0</v>
      </c>
      <c r="D17" s="177"/>
      <c r="E17" s="186">
        <f t="shared" si="0"/>
        <v>0</v>
      </c>
    </row>
    <row r="18" spans="1:16" ht="15.75" x14ac:dyDescent="0.25">
      <c r="A18" s="131" t="s">
        <v>111</v>
      </c>
      <c r="B18" s="15"/>
      <c r="C18" s="136">
        <v>11775958.000000002</v>
      </c>
      <c r="D18" s="171">
        <v>11775957</v>
      </c>
      <c r="E18" s="136">
        <f t="shared" si="0"/>
        <v>1.0000000018626451</v>
      </c>
    </row>
    <row r="19" spans="1:16" ht="15.75" x14ac:dyDescent="0.25">
      <c r="A19" s="131" t="s">
        <v>112</v>
      </c>
      <c r="B19" s="16"/>
      <c r="C19" s="136">
        <v>81325555.000000015</v>
      </c>
      <c r="D19" s="171">
        <v>81325554</v>
      </c>
      <c r="E19" s="136">
        <f t="shared" si="0"/>
        <v>1.0000000149011612</v>
      </c>
    </row>
    <row r="20" spans="1:16" ht="15.75" x14ac:dyDescent="0.25">
      <c r="A20" s="132" t="s">
        <v>181</v>
      </c>
      <c r="B20" s="16"/>
      <c r="C20" s="137">
        <v>27505051</v>
      </c>
      <c r="D20" s="179">
        <v>27505051</v>
      </c>
      <c r="E20" s="137">
        <f t="shared" si="0"/>
        <v>0</v>
      </c>
    </row>
    <row r="21" spans="1:16" ht="16.5" thickBot="1" x14ac:dyDescent="0.3">
      <c r="A21" s="194" t="s">
        <v>99</v>
      </c>
      <c r="B21" s="194"/>
      <c r="C21" s="195">
        <f>SUM(C4:C20)</f>
        <v>1145919206.21</v>
      </c>
      <c r="D21" s="196">
        <f t="shared" ref="D21:E21" si="1">SUM(D4:D20)</f>
        <v>1112812613</v>
      </c>
      <c r="E21" s="197">
        <f t="shared" si="1"/>
        <v>33106593.210000016</v>
      </c>
    </row>
    <row r="22" spans="1:16" ht="16.5" customHeight="1" thickTop="1" x14ac:dyDescent="0.25">
      <c r="A22" s="285" t="s">
        <v>182</v>
      </c>
      <c r="B22" s="285"/>
      <c r="C22" s="285"/>
      <c r="D22" s="285"/>
      <c r="E22" s="285"/>
    </row>
    <row r="23" spans="1:16" x14ac:dyDescent="0.25">
      <c r="A23" s="114"/>
      <c r="B23" s="115"/>
      <c r="C23" s="22"/>
      <c r="D23" s="22"/>
      <c r="E23" s="22"/>
      <c r="F23" s="21"/>
      <c r="G23" s="21"/>
    </row>
    <row r="24" spans="1:16" x14ac:dyDescent="0.25">
      <c r="A24" s="114"/>
      <c r="B24" s="115"/>
      <c r="C24" s="22"/>
      <c r="D24" s="22"/>
      <c r="E24" s="22"/>
      <c r="F24" s="21"/>
      <c r="G24" s="21"/>
    </row>
    <row r="25" spans="1:16" x14ac:dyDescent="0.25">
      <c r="A25" s="114"/>
      <c r="B25" s="115"/>
      <c r="C25" s="22"/>
      <c r="D25" s="22"/>
      <c r="E25" s="22"/>
      <c r="F25" s="21"/>
      <c r="G25" s="21"/>
    </row>
    <row r="26" spans="1:16" x14ac:dyDescent="0.25">
      <c r="A26" s="116"/>
      <c r="B26" s="117"/>
      <c r="C26" s="119"/>
      <c r="D26" s="119"/>
      <c r="E26" s="119"/>
      <c r="F26" s="21"/>
      <c r="G26" s="21"/>
      <c r="P26" t="s">
        <v>183</v>
      </c>
    </row>
    <row r="27" spans="1:16" ht="18.75" x14ac:dyDescent="0.3">
      <c r="A27" s="284" t="s">
        <v>100</v>
      </c>
      <c r="B27" s="284"/>
      <c r="C27" s="284"/>
      <c r="D27" s="284"/>
      <c r="E27" s="284"/>
      <c r="F27" s="21"/>
      <c r="G27" s="21"/>
    </row>
    <row r="28" spans="1:16" ht="19.5" thickBot="1" x14ac:dyDescent="0.35">
      <c r="A28" s="284" t="s">
        <v>167</v>
      </c>
      <c r="B28" s="284"/>
      <c r="C28" s="284"/>
      <c r="D28" s="284"/>
      <c r="E28" s="284"/>
      <c r="F28" s="21"/>
      <c r="G28" s="21"/>
    </row>
    <row r="29" spans="1:16" ht="32.25" x14ac:dyDescent="0.3">
      <c r="A29" s="46" t="s">
        <v>162</v>
      </c>
      <c r="B29" s="48" t="s">
        <v>101</v>
      </c>
      <c r="C29" s="134" t="s">
        <v>172</v>
      </c>
      <c r="D29" s="175" t="s">
        <v>173</v>
      </c>
      <c r="E29" s="136" t="s">
        <v>152</v>
      </c>
      <c r="F29" s="21"/>
      <c r="G29" s="21"/>
    </row>
    <row r="30" spans="1:16" ht="15.75" x14ac:dyDescent="0.25">
      <c r="A30" s="130" t="s">
        <v>102</v>
      </c>
      <c r="B30" s="17"/>
      <c r="C30" s="135">
        <v>140649.21</v>
      </c>
      <c r="D30" s="171">
        <v>140649</v>
      </c>
      <c r="E30" s="136">
        <f>C30-D30</f>
        <v>0.20999999999185093</v>
      </c>
      <c r="F30" s="21"/>
      <c r="G30" s="21"/>
    </row>
    <row r="31" spans="1:16" ht="15.75" x14ac:dyDescent="0.25">
      <c r="A31" s="131" t="s">
        <v>103</v>
      </c>
      <c r="B31" s="15"/>
      <c r="C31" s="136">
        <v>16618368</v>
      </c>
      <c r="D31" s="171">
        <v>16618346</v>
      </c>
      <c r="E31" s="136">
        <f t="shared" ref="E31:E46" si="2">C31-D31</f>
        <v>22</v>
      </c>
      <c r="F31" s="21"/>
      <c r="G31" s="21"/>
    </row>
    <row r="32" spans="1:16" ht="15.75" x14ac:dyDescent="0.25">
      <c r="A32" s="131" t="s">
        <v>103</v>
      </c>
      <c r="B32" s="15"/>
      <c r="C32" s="136">
        <v>1489043</v>
      </c>
      <c r="D32" s="171">
        <v>1489043</v>
      </c>
      <c r="E32" s="136">
        <f t="shared" si="2"/>
        <v>0</v>
      </c>
      <c r="F32" s="21"/>
      <c r="G32" s="21"/>
    </row>
    <row r="33" spans="1:13" ht="15.75" x14ac:dyDescent="0.25">
      <c r="A33" s="131" t="s">
        <v>104</v>
      </c>
      <c r="B33" s="15"/>
      <c r="C33" s="136">
        <v>132058327.46000001</v>
      </c>
      <c r="D33" s="171">
        <v>132058326</v>
      </c>
      <c r="E33" s="136">
        <f t="shared" si="2"/>
        <v>1.4600000083446503</v>
      </c>
      <c r="F33" s="21"/>
      <c r="G33" s="21"/>
    </row>
    <row r="34" spans="1:13" ht="15.75" x14ac:dyDescent="0.25">
      <c r="A34" s="131" t="s">
        <v>105</v>
      </c>
      <c r="B34" s="15"/>
      <c r="C34" s="136">
        <v>13412908</v>
      </c>
      <c r="D34" s="171">
        <v>13412908</v>
      </c>
      <c r="E34" s="136">
        <f t="shared" si="2"/>
        <v>0</v>
      </c>
      <c r="F34" s="21"/>
      <c r="G34" s="21"/>
    </row>
    <row r="35" spans="1:13" ht="15.75" x14ac:dyDescent="0.25">
      <c r="A35" s="131" t="s">
        <v>106</v>
      </c>
      <c r="B35" s="15"/>
      <c r="C35" s="136">
        <v>25429415</v>
      </c>
      <c r="D35" s="171">
        <v>17429415</v>
      </c>
      <c r="E35" s="136">
        <f t="shared" si="2"/>
        <v>8000000</v>
      </c>
      <c r="F35" s="21"/>
      <c r="G35" s="21"/>
    </row>
    <row r="36" spans="1:13" ht="15.75" x14ac:dyDescent="0.25">
      <c r="A36" s="131" t="s">
        <v>107</v>
      </c>
      <c r="B36" s="15"/>
      <c r="C36" s="136">
        <v>414092</v>
      </c>
      <c r="D36" s="171">
        <v>414092</v>
      </c>
      <c r="E36" s="136">
        <f t="shared" si="2"/>
        <v>0</v>
      </c>
      <c r="F36" s="21"/>
      <c r="G36" s="21"/>
    </row>
    <row r="37" spans="1:13" ht="15.75" x14ac:dyDescent="0.25">
      <c r="A37" s="131" t="s">
        <v>107</v>
      </c>
      <c r="B37" s="15"/>
      <c r="C37" s="136">
        <v>103047</v>
      </c>
      <c r="D37" s="171">
        <v>103047</v>
      </c>
      <c r="E37" s="136">
        <f t="shared" si="2"/>
        <v>0</v>
      </c>
      <c r="F37" s="21"/>
      <c r="G37" s="21"/>
    </row>
    <row r="38" spans="1:13" ht="15.75" x14ac:dyDescent="0.25">
      <c r="A38" s="131" t="s">
        <v>108</v>
      </c>
      <c r="B38" s="15"/>
      <c r="C38" s="136">
        <v>28617438</v>
      </c>
      <c r="D38" s="171">
        <v>27387997</v>
      </c>
      <c r="E38" s="136">
        <f t="shared" si="2"/>
        <v>1229441</v>
      </c>
      <c r="F38" s="21"/>
      <c r="G38" s="21"/>
    </row>
    <row r="39" spans="1:13" ht="15.75" x14ac:dyDescent="0.25">
      <c r="A39" s="131" t="s">
        <v>109</v>
      </c>
      <c r="B39" s="15"/>
      <c r="C39" s="136">
        <v>168627646</v>
      </c>
      <c r="D39" s="171">
        <v>168627646</v>
      </c>
      <c r="E39" s="136">
        <f t="shared" si="2"/>
        <v>0</v>
      </c>
      <c r="F39" s="21"/>
      <c r="G39" s="21"/>
    </row>
    <row r="40" spans="1:13" ht="15.75" x14ac:dyDescent="0.25">
      <c r="A40" s="131" t="s">
        <v>109</v>
      </c>
      <c r="B40" s="15"/>
      <c r="C40" s="136">
        <v>233571</v>
      </c>
      <c r="D40" s="171">
        <v>233571</v>
      </c>
      <c r="E40" s="136">
        <f t="shared" si="2"/>
        <v>0</v>
      </c>
    </row>
    <row r="41" spans="1:13" ht="15.75" x14ac:dyDescent="0.25">
      <c r="A41" s="131" t="s">
        <v>110</v>
      </c>
      <c r="B41" s="15"/>
      <c r="C41" s="136">
        <v>618717048</v>
      </c>
      <c r="D41" s="171">
        <v>619117084</v>
      </c>
      <c r="E41" s="136">
        <f t="shared" si="2"/>
        <v>-400036</v>
      </c>
    </row>
    <row r="42" spans="1:13" ht="15.75" x14ac:dyDescent="0.25">
      <c r="A42" s="131" t="s">
        <v>110</v>
      </c>
      <c r="B42" s="15"/>
      <c r="C42" s="136">
        <v>24146709</v>
      </c>
      <c r="D42" s="171">
        <v>24798230</v>
      </c>
      <c r="E42" s="136">
        <f t="shared" si="2"/>
        <v>-651521</v>
      </c>
    </row>
    <row r="43" spans="1:13" ht="15.75" x14ac:dyDescent="0.25">
      <c r="A43" s="131" t="s">
        <v>110</v>
      </c>
      <c r="B43" s="15"/>
      <c r="C43" s="136">
        <v>194821776</v>
      </c>
      <c r="D43" s="171">
        <v>194821776</v>
      </c>
      <c r="E43" s="136">
        <f t="shared" si="2"/>
        <v>0</v>
      </c>
    </row>
    <row r="44" spans="1:13" ht="15.75" x14ac:dyDescent="0.25">
      <c r="A44" s="131" t="s">
        <v>111</v>
      </c>
      <c r="B44" s="15"/>
      <c r="C44" s="137">
        <v>11775958.000000002</v>
      </c>
      <c r="D44" s="171">
        <v>11775957</v>
      </c>
      <c r="E44" s="136">
        <f t="shared" si="2"/>
        <v>1.0000000018626451</v>
      </c>
      <c r="M44" s="176"/>
    </row>
    <row r="45" spans="1:13" ht="15.75" x14ac:dyDescent="0.25">
      <c r="A45" s="131" t="s">
        <v>112</v>
      </c>
      <c r="B45" s="16"/>
      <c r="C45" s="137">
        <v>81325555.000000015</v>
      </c>
      <c r="D45" s="171">
        <v>81325554</v>
      </c>
      <c r="E45" s="136">
        <f t="shared" si="2"/>
        <v>1.0000000149011612</v>
      </c>
    </row>
    <row r="46" spans="1:13" ht="16.5" thickBot="1" x14ac:dyDescent="0.3">
      <c r="A46" s="132" t="s">
        <v>181</v>
      </c>
      <c r="B46" s="16"/>
      <c r="C46" s="137">
        <v>27505051</v>
      </c>
      <c r="D46" s="179">
        <v>27505051</v>
      </c>
      <c r="E46" s="137">
        <f t="shared" si="2"/>
        <v>0</v>
      </c>
    </row>
    <row r="47" spans="1:13" ht="16.5" thickBot="1" x14ac:dyDescent="0.3">
      <c r="A47" s="133" t="s">
        <v>99</v>
      </c>
      <c r="B47" s="180"/>
      <c r="C47" s="181">
        <f>SUM(C30:C46)</f>
        <v>1345436601.6700001</v>
      </c>
      <c r="D47" s="182">
        <f>SUM(D30:D46)</f>
        <v>1337258692</v>
      </c>
      <c r="E47" s="183">
        <f>SUM(E30:E46)</f>
        <v>8177909.670000026</v>
      </c>
    </row>
    <row r="48" spans="1:13" ht="15.75" thickTop="1" x14ac:dyDescent="0.25">
      <c r="A48" s="285" t="s">
        <v>182</v>
      </c>
      <c r="B48" s="285"/>
      <c r="C48" s="285"/>
      <c r="D48" s="285"/>
      <c r="E48" s="285"/>
    </row>
    <row r="51" spans="1:10" x14ac:dyDescent="0.25">
      <c r="A51" s="114" t="s">
        <v>205</v>
      </c>
      <c r="B51" s="115"/>
      <c r="C51" s="96"/>
      <c r="D51" s="96"/>
      <c r="E51" s="96"/>
    </row>
    <row r="52" spans="1:10" ht="15.75" thickBot="1" x14ac:dyDescent="0.3">
      <c r="A52" s="114" t="s">
        <v>203</v>
      </c>
      <c r="B52" s="115"/>
      <c r="C52" s="96"/>
      <c r="D52" s="96"/>
      <c r="E52" s="96"/>
    </row>
    <row r="53" spans="1:10" ht="15.75" thickBot="1" x14ac:dyDescent="0.3">
      <c r="A53" s="114" t="s">
        <v>204</v>
      </c>
      <c r="B53" s="115"/>
      <c r="C53" s="96"/>
      <c r="D53" s="96"/>
      <c r="E53" s="96"/>
      <c r="J53" s="178"/>
    </row>
  </sheetData>
  <mergeCells count="6">
    <mergeCell ref="A48:E48"/>
    <mergeCell ref="A27:E27"/>
    <mergeCell ref="A28:E28"/>
    <mergeCell ref="A1:E1"/>
    <mergeCell ref="A2:E2"/>
    <mergeCell ref="A22:E22"/>
  </mergeCells>
  <pageMargins left="0.7" right="0.7" top="0.75" bottom="0.75" header="0.3" footer="0.3"/>
  <pageSetup scale="85" orientation="portrait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47"/>
  <sheetViews>
    <sheetView workbookViewId="0">
      <selection activeCell="N11" sqref="N11"/>
    </sheetView>
  </sheetViews>
  <sheetFormatPr defaultRowHeight="15" x14ac:dyDescent="0.25"/>
  <cols>
    <col min="1" max="1" width="9.5703125" customWidth="1"/>
    <col min="2" max="2" width="25.140625" customWidth="1"/>
    <col min="3" max="3" width="18.7109375" hidden="1" customWidth="1"/>
    <col min="4" max="4" width="19" hidden="1" customWidth="1"/>
    <col min="5" max="6" width="18.7109375" hidden="1" customWidth="1"/>
    <col min="7" max="7" width="18.5703125" hidden="1" customWidth="1"/>
    <col min="8" max="8" width="4.42578125" hidden="1" customWidth="1"/>
    <col min="9" max="9" width="18.7109375" bestFit="1" customWidth="1"/>
    <col min="10" max="10" width="18.7109375" customWidth="1"/>
    <col min="11" max="11" width="21.7109375" bestFit="1" customWidth="1"/>
    <col min="15" max="17" width="9.140625" customWidth="1"/>
  </cols>
  <sheetData>
    <row r="2" spans="1:11" ht="23.25" thickBot="1" x14ac:dyDescent="0.35">
      <c r="A2" s="112" t="s">
        <v>168</v>
      </c>
      <c r="B2" s="112"/>
      <c r="C2" s="112"/>
      <c r="D2" s="112"/>
      <c r="E2" s="112"/>
      <c r="F2" s="112"/>
      <c r="G2" s="112"/>
      <c r="H2" s="112"/>
      <c r="I2" s="112"/>
    </row>
    <row r="3" spans="1:11" ht="63" x14ac:dyDescent="0.25">
      <c r="A3" s="97" t="s">
        <v>120</v>
      </c>
      <c r="B3" s="98" t="s">
        <v>119</v>
      </c>
      <c r="C3" s="99" t="s">
        <v>123</v>
      </c>
      <c r="D3" s="100" t="s">
        <v>124</v>
      </c>
      <c r="E3" s="99" t="s">
        <v>125</v>
      </c>
      <c r="F3" s="99" t="s">
        <v>104</v>
      </c>
      <c r="G3" s="99" t="s">
        <v>126</v>
      </c>
      <c r="H3" s="99" t="s">
        <v>127</v>
      </c>
      <c r="I3" s="99" t="s">
        <v>156</v>
      </c>
      <c r="J3" s="205" t="s">
        <v>157</v>
      </c>
      <c r="K3" s="101" t="s">
        <v>152</v>
      </c>
    </row>
    <row r="4" spans="1:11" ht="15.75" x14ac:dyDescent="0.25">
      <c r="A4" s="102">
        <v>10200</v>
      </c>
      <c r="B4" s="103" t="s">
        <v>129</v>
      </c>
      <c r="C4" s="104">
        <v>131163616.28</v>
      </c>
      <c r="D4" s="104">
        <f>SUM('[1]HSI Jun 20'!$E$6:$E$29)</f>
        <v>5229420</v>
      </c>
      <c r="E4" s="104">
        <f>'[1]F.Brigade Jun 20'!$F$16</f>
        <v>2729915</v>
      </c>
      <c r="F4" s="104">
        <f>'[1]Police Jun 20'!$F$16</f>
        <v>10785138</v>
      </c>
      <c r="G4" s="104">
        <f>'[1]Prison Jun 20'!$F$16</f>
        <v>9969624</v>
      </c>
      <c r="H4" s="104">
        <f>'[1]Wildlife Jun 20'!$F$16</f>
        <v>3868368</v>
      </c>
      <c r="I4" s="109">
        <f t="shared" ref="I4:I9" si="0">H4+G4+F4+E4+D4+C4</f>
        <v>163746081.28</v>
      </c>
      <c r="J4" s="206">
        <v>134255339.06</v>
      </c>
      <c r="K4" s="111">
        <f>I4-J4</f>
        <v>29490742.219999999</v>
      </c>
    </row>
    <row r="5" spans="1:11" ht="15.75" x14ac:dyDescent="0.25">
      <c r="A5" s="102">
        <v>10300</v>
      </c>
      <c r="B5" s="103" t="s">
        <v>130</v>
      </c>
      <c r="C5" s="104">
        <v>84697076.920000002</v>
      </c>
      <c r="D5" s="104">
        <f>SUM('[1]HSI Jun 20'!$E$32:$E$35)</f>
        <v>847278</v>
      </c>
      <c r="E5" s="104">
        <f>'[1]F.Brigade Jun 20'!$F$24</f>
        <v>2331663</v>
      </c>
      <c r="F5" s="104">
        <f>'[1]Police Jun 20'!$F$24</f>
        <v>5921178</v>
      </c>
      <c r="G5" s="104">
        <f>'[1]Prison Jun 20'!$F$24</f>
        <v>3522989</v>
      </c>
      <c r="H5" s="104">
        <f>'[1]Wildlife Jun 20'!$F$24</f>
        <v>2288997</v>
      </c>
      <c r="I5" s="109">
        <f t="shared" si="0"/>
        <v>99609181.920000002</v>
      </c>
      <c r="J5" s="206">
        <v>96356671.979999989</v>
      </c>
      <c r="K5" s="111">
        <f t="shared" ref="K5:K18" si="1">I5-J5</f>
        <v>3252509.9400000125</v>
      </c>
    </row>
    <row r="6" spans="1:11" ht="15.75" x14ac:dyDescent="0.25">
      <c r="A6" s="102">
        <v>10400</v>
      </c>
      <c r="B6" s="103" t="s">
        <v>121</v>
      </c>
      <c r="C6" s="104">
        <v>154176964.11000001</v>
      </c>
      <c r="D6" s="104">
        <f>SUM('[1]HSI Jun 20'!$E$52:$E$55)</f>
        <v>847278</v>
      </c>
      <c r="E6" s="104">
        <f>'[1]F.Brigade Jun 20'!$F$40</f>
        <v>4328761</v>
      </c>
      <c r="F6" s="104">
        <f>'[1]Police Jun 20'!$F$40</f>
        <v>13777521</v>
      </c>
      <c r="G6" s="104">
        <f>'[1]Prison Jun 20'!$F$40</f>
        <v>9221365</v>
      </c>
      <c r="H6" s="104">
        <f>'[1]Wildlife Jun 20'!$F$40</f>
        <v>6479747</v>
      </c>
      <c r="I6" s="109">
        <f t="shared" si="0"/>
        <v>188831636.11000001</v>
      </c>
      <c r="J6" s="206">
        <v>179071489.96000001</v>
      </c>
      <c r="K6" s="111">
        <f t="shared" si="1"/>
        <v>9760146.150000006</v>
      </c>
    </row>
    <row r="7" spans="1:11" ht="15.75" x14ac:dyDescent="0.25">
      <c r="A7" s="102">
        <v>10500</v>
      </c>
      <c r="B7" s="103" t="s">
        <v>122</v>
      </c>
      <c r="C7" s="104">
        <v>102784437.94</v>
      </c>
      <c r="D7" s="104">
        <f>SUM('[1]HSI Jun 20'!$E$46:$E$49)</f>
        <v>690306</v>
      </c>
      <c r="E7" s="104">
        <f>'[1]F.Brigade Jun 20'!$F$52</f>
        <v>2447170</v>
      </c>
      <c r="F7" s="104">
        <f>'[1]Police Jun 20'!$F$52</f>
        <v>13351862</v>
      </c>
      <c r="G7" s="104">
        <f>'[1]Prison Jun 20'!$F$52</f>
        <v>8601543</v>
      </c>
      <c r="H7" s="104">
        <f>'[1]Wildlife Jun 20'!$F$52</f>
        <v>3629798</v>
      </c>
      <c r="I7" s="109">
        <f t="shared" si="0"/>
        <v>131505116.94</v>
      </c>
      <c r="J7" s="206">
        <v>127203826.02000001</v>
      </c>
      <c r="K7" s="111">
        <f t="shared" si="1"/>
        <v>4301290.9199999869</v>
      </c>
    </row>
    <row r="8" spans="1:11" ht="15.75" x14ac:dyDescent="0.25">
      <c r="A8" s="102">
        <v>10600</v>
      </c>
      <c r="B8" s="103" t="s">
        <v>131</v>
      </c>
      <c r="C8" s="104">
        <v>112934336.53</v>
      </c>
      <c r="D8" s="104">
        <f>SUM('[1]HSI Jun 20'!$E$58:$E$59)</f>
        <v>423639</v>
      </c>
      <c r="E8" s="104">
        <f>'[1]F.Brigade Jun 20'!$F$64</f>
        <v>1373100</v>
      </c>
      <c r="F8" s="104">
        <f>'[1]Police Jun 20'!$F$64</f>
        <v>9773490</v>
      </c>
      <c r="G8" s="104">
        <f>'[1]Prison Jun 20'!$F$64</f>
        <v>5710935</v>
      </c>
      <c r="H8" s="104">
        <f>'[1]Wildlife Jun 20'!$F$64</f>
        <v>3588558</v>
      </c>
      <c r="I8" s="109">
        <f t="shared" si="0"/>
        <v>133804058.53</v>
      </c>
      <c r="J8" s="206">
        <v>128433710.25000001</v>
      </c>
      <c r="K8" s="111">
        <f t="shared" si="1"/>
        <v>5370348.2799999863</v>
      </c>
    </row>
    <row r="9" spans="1:11" ht="15.75" x14ac:dyDescent="0.25">
      <c r="A9" s="102">
        <v>10700</v>
      </c>
      <c r="B9" s="103" t="s">
        <v>132</v>
      </c>
      <c r="C9" s="104">
        <v>90748263.180000007</v>
      </c>
      <c r="D9" s="104">
        <v>0</v>
      </c>
      <c r="E9" s="104">
        <f>'[1]F.Brigade Jun 20'!$F$72</f>
        <v>1752506</v>
      </c>
      <c r="F9" s="104">
        <f>'[1]Police Jun 20'!$F$72</f>
        <v>6176470</v>
      </c>
      <c r="G9" s="104">
        <f>'[1]Prison Jun 20'!$F$72</f>
        <v>3250815</v>
      </c>
      <c r="H9" s="104">
        <f>'[1]Wildlife Jun 20'!$F$72</f>
        <v>3121726</v>
      </c>
      <c r="I9" s="109">
        <f t="shared" si="0"/>
        <v>105049780.18000001</v>
      </c>
      <c r="J9" s="206">
        <v>99440664.5</v>
      </c>
      <c r="K9" s="111">
        <f t="shared" si="1"/>
        <v>5609115.6800000072</v>
      </c>
    </row>
    <row r="10" spans="1:11" ht="15.75" x14ac:dyDescent="0.25">
      <c r="A10" s="102">
        <v>10800</v>
      </c>
      <c r="B10" s="103" t="s">
        <v>133</v>
      </c>
      <c r="C10" s="104">
        <v>141534813.37</v>
      </c>
      <c r="D10" s="105">
        <f>SUM('[1]HSI Jun 20'!$E$62:$E$65)</f>
        <v>847278</v>
      </c>
      <c r="E10" s="104">
        <f>'[1]F.Brigade Jun 20'!$F$92</f>
        <v>4274879</v>
      </c>
      <c r="F10" s="104">
        <f>'[1]Police Jun 20'!$F$92</f>
        <v>13669284</v>
      </c>
      <c r="G10" s="104">
        <f>'[1]Prison Jun 20'!$F$92</f>
        <v>5815369</v>
      </c>
      <c r="H10" s="104">
        <f>'[1]Wildlife Jun 20'!$F$92</f>
        <v>5241588</v>
      </c>
      <c r="I10" s="109">
        <f>H10+G10+F10+E10+D10+C10</f>
        <v>171383211.37</v>
      </c>
      <c r="J10" s="206">
        <v>165213511.47999999</v>
      </c>
      <c r="K10" s="111">
        <f t="shared" si="1"/>
        <v>6169699.8900000155</v>
      </c>
    </row>
    <row r="11" spans="1:11" ht="15.75" x14ac:dyDescent="0.25">
      <c r="A11" s="102">
        <v>10900</v>
      </c>
      <c r="B11" s="103" t="s">
        <v>134</v>
      </c>
      <c r="C11" s="104">
        <v>105269333.62</v>
      </c>
      <c r="D11" s="105">
        <f>SUM('[1]HSI Jun 20'!$E$68:$E$69)</f>
        <v>423639</v>
      </c>
      <c r="E11" s="104">
        <f>'[1]F.Brigade Jun 20'!$F$104</f>
        <v>2252098</v>
      </c>
      <c r="F11" s="104">
        <f>'[1]Police Jun 20'!$F$104</f>
        <v>12545569</v>
      </c>
      <c r="G11" s="104">
        <f>'[1]Prison Jun 20'!$F$104</f>
        <v>8494576</v>
      </c>
      <c r="H11" s="104">
        <f>'[1]Wildlife Jun 20'!$F$104</f>
        <v>3042454</v>
      </c>
      <c r="I11" s="109">
        <f>H11+G11+F11+E11+D11+C11</f>
        <v>132027669.62</v>
      </c>
      <c r="J11" s="206">
        <v>127023917.33999999</v>
      </c>
      <c r="K11" s="111">
        <f t="shared" si="1"/>
        <v>5003752.2800000161</v>
      </c>
    </row>
    <row r="12" spans="1:11" ht="15.75" x14ac:dyDescent="0.25">
      <c r="A12" s="102">
        <v>11000</v>
      </c>
      <c r="B12" s="103" t="s">
        <v>135</v>
      </c>
      <c r="C12" s="104">
        <v>92541599.459999993</v>
      </c>
      <c r="D12" s="104">
        <f>SUM('[1]HSI Jun 20'!$E$38:$E$43)</f>
        <v>1270917</v>
      </c>
      <c r="E12" s="104">
        <f>'[1]F.Brigade Jun 20'!$F$120</f>
        <v>1687866</v>
      </c>
      <c r="F12" s="104">
        <f>'[1]Police Jun 20'!$F$120</f>
        <v>7906138</v>
      </c>
      <c r="G12" s="104">
        <f>'[1]Prison Jun 20'!$F$120</f>
        <v>4000794</v>
      </c>
      <c r="H12" s="104">
        <f>'[1]Wildlife Jun 20'!$F$116</f>
        <v>2859082</v>
      </c>
      <c r="I12" s="109">
        <f t="shared" ref="I12:I18" si="2">H12+G12+F12+E12+D12+C12</f>
        <v>110266396.45999999</v>
      </c>
      <c r="J12" s="206">
        <v>104461281.67</v>
      </c>
      <c r="K12" s="111">
        <f t="shared" si="1"/>
        <v>5805114.7899999917</v>
      </c>
    </row>
    <row r="13" spans="1:11" ht="15.75" x14ac:dyDescent="0.25">
      <c r="A13" s="102">
        <v>14000</v>
      </c>
      <c r="B13" s="103" t="s">
        <v>136</v>
      </c>
      <c r="C13" s="104">
        <v>44613048.560000002</v>
      </c>
      <c r="D13" s="104">
        <f>SUM('[1]HSI Jun 20'!$E$72:$E$79)</f>
        <v>1604252</v>
      </c>
      <c r="E13" s="104">
        <f>'[1]F.Brigade Jun 20'!$F$124</f>
        <v>2064907</v>
      </c>
      <c r="F13" s="104">
        <f>'[1]Police Jun 20'!$F$124</f>
        <v>7747524</v>
      </c>
      <c r="G13" s="104">
        <f>'[1]Prison Jun 20'!$F$124</f>
        <v>3582895</v>
      </c>
      <c r="H13" s="104">
        <f>'[1]Wildlife Jun 20'!$F$120</f>
        <v>2873280</v>
      </c>
      <c r="I13" s="109">
        <f t="shared" si="2"/>
        <v>62485906.560000002</v>
      </c>
      <c r="J13" s="206">
        <v>55480561.210000001</v>
      </c>
      <c r="K13" s="111">
        <f t="shared" si="1"/>
        <v>7005345.3500000015</v>
      </c>
    </row>
    <row r="14" spans="1:11" ht="15.75" x14ac:dyDescent="0.25">
      <c r="A14" s="102">
        <v>14100</v>
      </c>
      <c r="B14" s="103" t="s">
        <v>137</v>
      </c>
      <c r="C14" s="104">
        <v>28661248.629999999</v>
      </c>
      <c r="D14" s="104">
        <v>0</v>
      </c>
      <c r="E14" s="104">
        <f>'[1]F.Brigade Jun 20'!$F$132</f>
        <v>1153118</v>
      </c>
      <c r="F14" s="104">
        <f>'[1]Police Jun 20'!$F$132</f>
        <v>1009302</v>
      </c>
      <c r="G14" s="104">
        <f>'[1]Prison Jun 20'!$F$132</f>
        <v>3121145</v>
      </c>
      <c r="H14" s="104">
        <f>'[1]Wildlife Jun 20'!$F$128</f>
        <v>1518127</v>
      </c>
      <c r="I14" s="109">
        <f t="shared" si="2"/>
        <v>35462940.629999995</v>
      </c>
      <c r="J14" s="206">
        <v>34270323.259999998</v>
      </c>
      <c r="K14" s="111">
        <f t="shared" si="1"/>
        <v>1192617.3699999973</v>
      </c>
    </row>
    <row r="15" spans="1:11" ht="15.75" x14ac:dyDescent="0.25">
      <c r="A15" s="102">
        <v>12900</v>
      </c>
      <c r="B15" s="103" t="s">
        <v>138</v>
      </c>
      <c r="C15" s="104">
        <v>28623312.030000001</v>
      </c>
      <c r="D15" s="104">
        <v>0</v>
      </c>
      <c r="E15" s="104">
        <f>'[1]F.Brigade Jun 20'!$F$128</f>
        <v>710905</v>
      </c>
      <c r="F15" s="104">
        <f>'[1]Police Jun 20'!$F$128</f>
        <v>2132569</v>
      </c>
      <c r="G15" s="104">
        <f>'[1]Prison Jun 20'!$F$128</f>
        <v>1036525</v>
      </c>
      <c r="H15" s="104">
        <f>'[1]Wildlife Jun 20'!$F$124</f>
        <v>1053673</v>
      </c>
      <c r="I15" s="109">
        <f t="shared" si="2"/>
        <v>33556984.030000001</v>
      </c>
      <c r="J15" s="206">
        <v>30880441.759999998</v>
      </c>
      <c r="K15" s="111">
        <f t="shared" si="1"/>
        <v>2676542.2700000033</v>
      </c>
    </row>
    <row r="16" spans="1:11" ht="15.75" x14ac:dyDescent="0.25">
      <c r="A16" s="102">
        <v>11200</v>
      </c>
      <c r="B16" s="103" t="s">
        <v>139</v>
      </c>
      <c r="C16" s="104">
        <f>SUM('[1]State Fin Jun 20'!$E$18:$E$22)</f>
        <v>13959531.390000001</v>
      </c>
      <c r="D16" s="104">
        <v>0</v>
      </c>
      <c r="E16" s="104">
        <f>'[1]F.Brigade Jun 20'!$F$136</f>
        <v>398658</v>
      </c>
      <c r="F16" s="104">
        <f>'[1]Police Jun 20'!$F$136</f>
        <v>1581851</v>
      </c>
      <c r="G16" s="104">
        <f>'[1]Prison Jun 20'!$F$136</f>
        <v>841921</v>
      </c>
      <c r="H16" s="104">
        <f>'[1]Wildlife Jun 20'!$F$132</f>
        <v>143789</v>
      </c>
      <c r="I16" s="109">
        <f t="shared" si="2"/>
        <v>16925750.390000001</v>
      </c>
      <c r="J16" s="206">
        <v>16988534.5</v>
      </c>
      <c r="K16" s="111">
        <f t="shared" si="1"/>
        <v>-62784.109999999404</v>
      </c>
    </row>
    <row r="17" spans="1:11" ht="15.75" x14ac:dyDescent="0.25">
      <c r="A17" s="102"/>
      <c r="B17" s="27" t="s">
        <v>141</v>
      </c>
      <c r="C17" s="104">
        <v>0</v>
      </c>
      <c r="D17" s="104">
        <v>0</v>
      </c>
      <c r="E17" s="104">
        <v>0</v>
      </c>
      <c r="F17" s="104">
        <f>SUM('[1]State Fin Jun 20'!$E$25:$E$26)</f>
        <v>17130912</v>
      </c>
      <c r="G17" s="104">
        <v>0</v>
      </c>
      <c r="H17" s="104">
        <v>0</v>
      </c>
      <c r="I17" s="109">
        <f t="shared" si="2"/>
        <v>17130912</v>
      </c>
      <c r="J17" s="206"/>
      <c r="K17" s="111">
        <f t="shared" si="1"/>
        <v>17130912</v>
      </c>
    </row>
    <row r="18" spans="1:11" ht="15.75" x14ac:dyDescent="0.25">
      <c r="A18" s="102"/>
      <c r="B18" s="27" t="s">
        <v>142</v>
      </c>
      <c r="C18" s="104">
        <v>0</v>
      </c>
      <c r="D18" s="104">
        <v>0</v>
      </c>
      <c r="E18" s="104">
        <f>'[1]State Fin Jun 20'!$E$27</f>
        <v>8183296</v>
      </c>
      <c r="F18" s="104">
        <f>SUM('[1]State Fin Jun 20'!$E$23:$E$25)</f>
        <v>22556069</v>
      </c>
      <c r="G18" s="104">
        <v>0</v>
      </c>
      <c r="H18" s="104">
        <v>0</v>
      </c>
      <c r="I18" s="109">
        <f t="shared" si="2"/>
        <v>30739365</v>
      </c>
      <c r="J18" s="206"/>
      <c r="K18" s="111">
        <f t="shared" si="1"/>
        <v>30739365</v>
      </c>
    </row>
    <row r="19" spans="1:11" ht="16.5" thickBot="1" x14ac:dyDescent="0.3">
      <c r="A19" s="106"/>
      <c r="B19" s="107" t="s">
        <v>113</v>
      </c>
      <c r="C19" s="108">
        <f>SUM(C4:C18)</f>
        <v>1131707582.0200002</v>
      </c>
      <c r="D19" s="108">
        <f>SUM(D4:D18)</f>
        <v>12184007</v>
      </c>
      <c r="E19" s="108">
        <f>SUM(E4:E18)</f>
        <v>35688842</v>
      </c>
      <c r="F19" s="108">
        <f>SUM(F4:F18)</f>
        <v>146064877</v>
      </c>
      <c r="G19" s="108">
        <f>SUM(G4:G16)</f>
        <v>67170496</v>
      </c>
      <c r="H19" s="108">
        <f>SUM(H4:H16)</f>
        <v>39709187</v>
      </c>
      <c r="I19" s="110">
        <f>SUM(I4:I18)</f>
        <v>1432524991.02</v>
      </c>
      <c r="J19" s="207">
        <f t="shared" ref="J19:K19" si="3">SUM(J4:J18)</f>
        <v>1299080272.99</v>
      </c>
      <c r="K19" s="110">
        <f t="shared" si="3"/>
        <v>133444718.03000005</v>
      </c>
    </row>
    <row r="20" spans="1:11" ht="15.75" thickTop="1" x14ac:dyDescent="0.25">
      <c r="A20" s="23"/>
      <c r="B20" s="24"/>
      <c r="C20" s="24"/>
      <c r="D20" s="24"/>
      <c r="E20" s="25"/>
      <c r="F20" s="25"/>
      <c r="G20" s="25"/>
      <c r="H20" s="25"/>
      <c r="I20" s="25"/>
    </row>
    <row r="21" spans="1:11" x14ac:dyDescent="0.25">
      <c r="A21" s="23"/>
      <c r="B21" s="24"/>
      <c r="C21" s="24"/>
      <c r="D21" s="24"/>
      <c r="E21" s="25"/>
      <c r="F21" s="25"/>
      <c r="G21" s="25"/>
      <c r="H21" s="25"/>
      <c r="I21" s="25"/>
    </row>
    <row r="22" spans="1:11" ht="15.75" x14ac:dyDescent="0.25">
      <c r="A22" s="26"/>
      <c r="B22" s="286"/>
      <c r="C22" s="90"/>
      <c r="D22" s="90"/>
      <c r="E22" s="90"/>
      <c r="F22" s="90"/>
      <c r="G22" s="90"/>
      <c r="H22" s="90"/>
      <c r="I22" s="25"/>
    </row>
    <row r="23" spans="1:11" ht="15.75" x14ac:dyDescent="0.25">
      <c r="A23" s="26"/>
      <c r="B23" s="286"/>
      <c r="C23" s="90"/>
      <c r="D23" s="90"/>
      <c r="E23" s="90"/>
      <c r="F23" s="90"/>
      <c r="G23" s="90"/>
      <c r="H23" s="90"/>
      <c r="I23" s="26"/>
    </row>
    <row r="24" spans="1:11" ht="15.75" x14ac:dyDescent="0.25">
      <c r="A24" s="26"/>
      <c r="B24" s="91"/>
      <c r="C24" s="51"/>
      <c r="D24" s="51"/>
      <c r="E24" s="51"/>
      <c r="F24" s="51"/>
      <c r="G24" s="51"/>
      <c r="H24" s="92"/>
      <c r="I24" s="26"/>
    </row>
    <row r="25" spans="1:11" ht="15.75" x14ac:dyDescent="0.25">
      <c r="A25" s="26"/>
      <c r="B25" s="93"/>
      <c r="C25" s="51"/>
      <c r="D25" s="51"/>
      <c r="E25" s="51"/>
      <c r="F25" s="51"/>
      <c r="G25" s="51"/>
      <c r="H25" s="92"/>
      <c r="I25" s="26"/>
    </row>
    <row r="26" spans="1:11" ht="15.75" x14ac:dyDescent="0.25">
      <c r="A26" s="26"/>
      <c r="B26" s="91"/>
      <c r="C26" s="94"/>
      <c r="D26" s="94"/>
      <c r="E26" s="94"/>
      <c r="F26" s="94"/>
      <c r="G26" s="94"/>
      <c r="H26" s="95"/>
      <c r="I26" s="26"/>
    </row>
    <row r="27" spans="1:11" ht="23.25" thickBot="1" x14ac:dyDescent="0.35">
      <c r="A27" s="112" t="s">
        <v>161</v>
      </c>
      <c r="B27" s="112"/>
      <c r="C27" s="112"/>
      <c r="D27" s="112"/>
      <c r="E27" s="112"/>
      <c r="F27" s="112"/>
      <c r="G27" s="112"/>
      <c r="H27" s="112"/>
      <c r="I27" s="112"/>
    </row>
    <row r="28" spans="1:11" ht="63" x14ac:dyDescent="0.25">
      <c r="A28" s="97" t="s">
        <v>120</v>
      </c>
      <c r="B28" s="98" t="s">
        <v>119</v>
      </c>
      <c r="C28" s="99" t="s">
        <v>123</v>
      </c>
      <c r="D28" s="100" t="s">
        <v>124</v>
      </c>
      <c r="E28" s="99" t="s">
        <v>125</v>
      </c>
      <c r="F28" s="99" t="s">
        <v>104</v>
      </c>
      <c r="G28" s="99" t="s">
        <v>126</v>
      </c>
      <c r="H28" s="99" t="s">
        <v>127</v>
      </c>
      <c r="I28" s="99" t="s">
        <v>158</v>
      </c>
      <c r="J28" s="205" t="s">
        <v>153</v>
      </c>
      <c r="K28" s="101" t="s">
        <v>152</v>
      </c>
    </row>
    <row r="29" spans="1:11" ht="15.75" x14ac:dyDescent="0.25">
      <c r="A29" s="102">
        <v>10200</v>
      </c>
      <c r="B29" s="103" t="s">
        <v>129</v>
      </c>
      <c r="C29" s="104">
        <v>131163616.28</v>
      </c>
      <c r="D29" s="104">
        <f>SUM('[1]HSI Jun 20'!$E$6:$E$29)</f>
        <v>5229420</v>
      </c>
      <c r="E29" s="104">
        <f>'[1]F.Brigade Jun 20'!$F$16</f>
        <v>2729915</v>
      </c>
      <c r="F29" s="104">
        <f>'[1]Police Jun 20'!$F$16</f>
        <v>10785138</v>
      </c>
      <c r="G29" s="104">
        <f>'[1]Prison Jun 20'!$F$16</f>
        <v>9969624</v>
      </c>
      <c r="H29" s="104">
        <f>'[1]Wildlife Jun 20'!$F$16</f>
        <v>3868368</v>
      </c>
      <c r="I29" s="109">
        <f t="shared" ref="I29:I34" si="4">H29+G29+F29+E29+D29+C29</f>
        <v>163746081.28</v>
      </c>
      <c r="J29" s="206">
        <v>134255339.06</v>
      </c>
      <c r="K29" s="111">
        <f>I29-J29</f>
        <v>29490742.219999999</v>
      </c>
    </row>
    <row r="30" spans="1:11" ht="15.75" x14ac:dyDescent="0.25">
      <c r="A30" s="102">
        <v>10300</v>
      </c>
      <c r="B30" s="103" t="s">
        <v>130</v>
      </c>
      <c r="C30" s="104">
        <v>84697076.920000002</v>
      </c>
      <c r="D30" s="104">
        <f>SUM('[1]HSI Jun 20'!$E$32:$E$35)</f>
        <v>847278</v>
      </c>
      <c r="E30" s="104">
        <f>'[1]F.Brigade Jun 20'!$F$24</f>
        <v>2331663</v>
      </c>
      <c r="F30" s="104">
        <f>'[1]Police Jun 20'!$F$24</f>
        <v>5921178</v>
      </c>
      <c r="G30" s="104">
        <f>'[1]Prison Jun 20'!$F$24</f>
        <v>3522989</v>
      </c>
      <c r="H30" s="104">
        <f>'[1]Wildlife Jun 20'!$F$24</f>
        <v>2288997</v>
      </c>
      <c r="I30" s="109">
        <f t="shared" si="4"/>
        <v>99609181.920000002</v>
      </c>
      <c r="J30" s="206">
        <v>96356671.979999989</v>
      </c>
      <c r="K30" s="111">
        <f t="shared" ref="K30:K43" si="5">I30-J30</f>
        <v>3252509.9400000125</v>
      </c>
    </row>
    <row r="31" spans="1:11" ht="15.75" x14ac:dyDescent="0.25">
      <c r="A31" s="102">
        <v>10400</v>
      </c>
      <c r="B31" s="103" t="s">
        <v>121</v>
      </c>
      <c r="C31" s="104">
        <v>154176964.11000001</v>
      </c>
      <c r="D31" s="104">
        <f>SUM('[1]HSI Jun 20'!$E$52:$E$55)</f>
        <v>847278</v>
      </c>
      <c r="E31" s="104">
        <f>'[1]F.Brigade Jun 20'!$F$40</f>
        <v>4328761</v>
      </c>
      <c r="F31" s="104">
        <f>'[1]Police Jun 20'!$F$40</f>
        <v>13777521</v>
      </c>
      <c r="G31" s="104">
        <f>'[1]Prison Jun 20'!$F$40</f>
        <v>9221365</v>
      </c>
      <c r="H31" s="104">
        <f>'[1]Wildlife Jun 20'!$F$40</f>
        <v>6479747</v>
      </c>
      <c r="I31" s="109">
        <f t="shared" si="4"/>
        <v>188831636.11000001</v>
      </c>
      <c r="J31" s="206">
        <v>179071489.96000001</v>
      </c>
      <c r="K31" s="111">
        <f t="shared" si="5"/>
        <v>9760146.150000006</v>
      </c>
    </row>
    <row r="32" spans="1:11" ht="15.75" x14ac:dyDescent="0.25">
      <c r="A32" s="102">
        <v>10500</v>
      </c>
      <c r="B32" s="103" t="s">
        <v>122</v>
      </c>
      <c r="C32" s="104">
        <v>102784437.94</v>
      </c>
      <c r="D32" s="104">
        <f>SUM('[1]HSI Jun 20'!$E$46:$E$49)</f>
        <v>690306</v>
      </c>
      <c r="E32" s="104">
        <f>'[1]F.Brigade Jun 20'!$F$52</f>
        <v>2447170</v>
      </c>
      <c r="F32" s="104">
        <f>'[1]Police Jun 20'!$F$52</f>
        <v>13351862</v>
      </c>
      <c r="G32" s="104">
        <f>'[1]Prison Jun 20'!$F$52</f>
        <v>8601543</v>
      </c>
      <c r="H32" s="104">
        <f>'[1]Wildlife Jun 20'!$F$52</f>
        <v>3629798</v>
      </c>
      <c r="I32" s="109">
        <f t="shared" si="4"/>
        <v>131505116.94</v>
      </c>
      <c r="J32" s="206">
        <v>127203826.02000001</v>
      </c>
      <c r="K32" s="111">
        <f t="shared" si="5"/>
        <v>4301290.9199999869</v>
      </c>
    </row>
    <row r="33" spans="1:11" ht="15.75" x14ac:dyDescent="0.25">
      <c r="A33" s="102">
        <v>10600</v>
      </c>
      <c r="B33" s="103" t="s">
        <v>131</v>
      </c>
      <c r="C33" s="104">
        <v>112934336.53</v>
      </c>
      <c r="D33" s="104">
        <f>SUM('[1]HSI Jun 20'!$E$58:$E$59)</f>
        <v>423639</v>
      </c>
      <c r="E33" s="104">
        <f>'[1]F.Brigade Jun 20'!$F$64</f>
        <v>1373100</v>
      </c>
      <c r="F33" s="104">
        <f>'[1]Police Jun 20'!$F$64</f>
        <v>9773490</v>
      </c>
      <c r="G33" s="104">
        <f>'[1]Prison Jun 20'!$F$64</f>
        <v>5710935</v>
      </c>
      <c r="H33" s="104">
        <f>'[1]Wildlife Jun 20'!$F$64</f>
        <v>3588558</v>
      </c>
      <c r="I33" s="109">
        <f t="shared" si="4"/>
        <v>133804058.53</v>
      </c>
      <c r="J33" s="206">
        <v>128433710.25000001</v>
      </c>
      <c r="K33" s="111">
        <f t="shared" si="5"/>
        <v>5370348.2799999863</v>
      </c>
    </row>
    <row r="34" spans="1:11" ht="15.75" x14ac:dyDescent="0.25">
      <c r="A34" s="102">
        <v>10700</v>
      </c>
      <c r="B34" s="103" t="s">
        <v>132</v>
      </c>
      <c r="C34" s="104">
        <v>90748263.180000007</v>
      </c>
      <c r="D34" s="104">
        <v>0</v>
      </c>
      <c r="E34" s="104">
        <f>'[1]F.Brigade Jun 20'!$F$72</f>
        <v>1752506</v>
      </c>
      <c r="F34" s="104">
        <f>'[1]Police Jun 20'!$F$72</f>
        <v>6176470</v>
      </c>
      <c r="G34" s="104">
        <f>'[1]Prison Jun 20'!$F$72</f>
        <v>3250815</v>
      </c>
      <c r="H34" s="104">
        <f>'[1]Wildlife Jun 20'!$F$72</f>
        <v>3121726</v>
      </c>
      <c r="I34" s="109">
        <f t="shared" si="4"/>
        <v>105049780.18000001</v>
      </c>
      <c r="J34" s="206">
        <v>99440664.5</v>
      </c>
      <c r="K34" s="111">
        <f t="shared" si="5"/>
        <v>5609115.6800000072</v>
      </c>
    </row>
    <row r="35" spans="1:11" ht="15.75" x14ac:dyDescent="0.25">
      <c r="A35" s="102">
        <v>10800</v>
      </c>
      <c r="B35" s="103" t="s">
        <v>133</v>
      </c>
      <c r="C35" s="104">
        <v>141534813.37</v>
      </c>
      <c r="D35" s="105">
        <f>SUM('[1]HSI Jun 20'!$E$62:$E$65)</f>
        <v>847278</v>
      </c>
      <c r="E35" s="104">
        <f>'[1]F.Brigade Jun 20'!$F$92</f>
        <v>4274879</v>
      </c>
      <c r="F35" s="104">
        <f>'[1]Police Jun 20'!$F$92</f>
        <v>13669284</v>
      </c>
      <c r="G35" s="104">
        <f>'[1]Prison Jun 20'!$F$92</f>
        <v>5815369</v>
      </c>
      <c r="H35" s="104">
        <f>'[1]Wildlife Jun 20'!$F$92</f>
        <v>5241588</v>
      </c>
      <c r="I35" s="109">
        <f>H35+G35+F35+E35+D35+C35</f>
        <v>171383211.37</v>
      </c>
      <c r="J35" s="206">
        <v>165213511.47999999</v>
      </c>
      <c r="K35" s="111">
        <f t="shared" si="5"/>
        <v>6169699.8900000155</v>
      </c>
    </row>
    <row r="36" spans="1:11" ht="15.75" x14ac:dyDescent="0.25">
      <c r="A36" s="102">
        <v>10900</v>
      </c>
      <c r="B36" s="103" t="s">
        <v>134</v>
      </c>
      <c r="C36" s="104">
        <v>105269333.62</v>
      </c>
      <c r="D36" s="105">
        <f>SUM('[1]HSI Jun 20'!$E$68:$E$69)</f>
        <v>423639</v>
      </c>
      <c r="E36" s="104">
        <f>'[1]F.Brigade Jun 20'!$F$104</f>
        <v>2252098</v>
      </c>
      <c r="F36" s="104">
        <f>'[1]Police Jun 20'!$F$104</f>
        <v>12545569</v>
      </c>
      <c r="G36" s="104">
        <f>'[1]Prison Jun 20'!$F$104</f>
        <v>8494576</v>
      </c>
      <c r="H36" s="104">
        <f>'[1]Wildlife Jun 20'!$F$104</f>
        <v>3042454</v>
      </c>
      <c r="I36" s="109">
        <f>H36+G36+F36+E36+D36+C36</f>
        <v>132027669.62</v>
      </c>
      <c r="J36" s="206">
        <v>127023917.33999999</v>
      </c>
      <c r="K36" s="111">
        <f t="shared" si="5"/>
        <v>5003752.2800000161</v>
      </c>
    </row>
    <row r="37" spans="1:11" ht="15.75" x14ac:dyDescent="0.25">
      <c r="A37" s="102">
        <v>11000</v>
      </c>
      <c r="B37" s="103" t="s">
        <v>135</v>
      </c>
      <c r="C37" s="104">
        <v>92541599.459999993</v>
      </c>
      <c r="D37" s="104">
        <f>SUM('[1]HSI Jun 20'!$E$38:$E$43)</f>
        <v>1270917</v>
      </c>
      <c r="E37" s="104">
        <f>'[1]F.Brigade Jun 20'!$F$120</f>
        <v>1687866</v>
      </c>
      <c r="F37" s="104">
        <f>'[1]Police Jun 20'!$F$120</f>
        <v>7906138</v>
      </c>
      <c r="G37" s="104">
        <f>'[1]Prison Jun 20'!$F$120</f>
        <v>4000794</v>
      </c>
      <c r="H37" s="104">
        <f>'[1]Wildlife Jun 20'!$F$116</f>
        <v>2859082</v>
      </c>
      <c r="I37" s="109">
        <f t="shared" ref="I37:I43" si="6">H37+G37+F37+E37+D37+C37</f>
        <v>110266396.45999999</v>
      </c>
      <c r="J37" s="206">
        <v>104461281.67</v>
      </c>
      <c r="K37" s="111">
        <f t="shared" si="5"/>
        <v>5805114.7899999917</v>
      </c>
    </row>
    <row r="38" spans="1:11" ht="15.75" x14ac:dyDescent="0.25">
      <c r="A38" s="102">
        <v>14000</v>
      </c>
      <c r="B38" s="103" t="s">
        <v>136</v>
      </c>
      <c r="C38" s="104">
        <v>44613048.560000002</v>
      </c>
      <c r="D38" s="104">
        <f>SUM('[1]HSI Jun 20'!$E$72:$E$79)</f>
        <v>1604252</v>
      </c>
      <c r="E38" s="104">
        <f>'[1]F.Brigade Jun 20'!$F$124</f>
        <v>2064907</v>
      </c>
      <c r="F38" s="104">
        <f>'[1]Police Jun 20'!$F$124</f>
        <v>7747524</v>
      </c>
      <c r="G38" s="104">
        <f>'[1]Prison Jun 20'!$F$124</f>
        <v>3582895</v>
      </c>
      <c r="H38" s="104">
        <f>'[1]Wildlife Jun 20'!$F$120</f>
        <v>2873280</v>
      </c>
      <c r="I38" s="109">
        <f t="shared" si="6"/>
        <v>62485906.560000002</v>
      </c>
      <c r="J38" s="206">
        <v>55480561.210000001</v>
      </c>
      <c r="K38" s="111">
        <f t="shared" si="5"/>
        <v>7005345.3500000015</v>
      </c>
    </row>
    <row r="39" spans="1:11" ht="15.75" x14ac:dyDescent="0.25">
      <c r="A39" s="102">
        <v>14100</v>
      </c>
      <c r="B39" s="103" t="s">
        <v>137</v>
      </c>
      <c r="C39" s="104">
        <v>28661248.629999999</v>
      </c>
      <c r="D39" s="104">
        <v>0</v>
      </c>
      <c r="E39" s="104">
        <f>'[1]F.Brigade Jun 20'!$F$132</f>
        <v>1153118</v>
      </c>
      <c r="F39" s="104">
        <f>'[1]Police Jun 20'!$F$132</f>
        <v>1009302</v>
      </c>
      <c r="G39" s="104">
        <f>'[1]Prison Jun 20'!$F$132</f>
        <v>3121145</v>
      </c>
      <c r="H39" s="104">
        <f>'[1]Wildlife Jun 20'!$F$128</f>
        <v>1518127</v>
      </c>
      <c r="I39" s="109">
        <f t="shared" si="6"/>
        <v>35462940.629999995</v>
      </c>
      <c r="J39" s="206">
        <v>34270323.259999998</v>
      </c>
      <c r="K39" s="111">
        <f t="shared" si="5"/>
        <v>1192617.3699999973</v>
      </c>
    </row>
    <row r="40" spans="1:11" ht="15.75" x14ac:dyDescent="0.25">
      <c r="A40" s="102">
        <v>12900</v>
      </c>
      <c r="B40" s="103" t="s">
        <v>138</v>
      </c>
      <c r="C40" s="104">
        <v>28623312.030000001</v>
      </c>
      <c r="D40" s="104">
        <v>0</v>
      </c>
      <c r="E40" s="104">
        <f>'[1]F.Brigade Jun 20'!$F$128</f>
        <v>710905</v>
      </c>
      <c r="F40" s="104">
        <f>'[1]Police Jun 20'!$F$128</f>
        <v>2132569</v>
      </c>
      <c r="G40" s="104">
        <f>'[1]Prison Jun 20'!$F$128</f>
        <v>1036525</v>
      </c>
      <c r="H40" s="104">
        <f>'[1]Wildlife Jun 20'!$F$124</f>
        <v>1053673</v>
      </c>
      <c r="I40" s="109">
        <f t="shared" si="6"/>
        <v>33556984.030000001</v>
      </c>
      <c r="J40" s="206">
        <v>30880441.759999998</v>
      </c>
      <c r="K40" s="111">
        <f t="shared" si="5"/>
        <v>2676542.2700000033</v>
      </c>
    </row>
    <row r="41" spans="1:11" ht="15.75" x14ac:dyDescent="0.25">
      <c r="A41" s="102">
        <v>11200</v>
      </c>
      <c r="B41" s="103" t="s">
        <v>139</v>
      </c>
      <c r="C41" s="104">
        <f>SUM('[1]State Fin Jun 20'!$E$18:$E$22)</f>
        <v>13959531.390000001</v>
      </c>
      <c r="D41" s="104">
        <v>0</v>
      </c>
      <c r="E41" s="104">
        <f>'[1]F.Brigade Jun 20'!$F$136</f>
        <v>398658</v>
      </c>
      <c r="F41" s="104">
        <f>'[1]Police Jun 20'!$F$136</f>
        <v>1581851</v>
      </c>
      <c r="G41" s="104">
        <f>'[1]Prison Jun 20'!$F$136</f>
        <v>841921</v>
      </c>
      <c r="H41" s="104">
        <f>'[1]Wildlife Jun 20'!$F$132</f>
        <v>143789</v>
      </c>
      <c r="I41" s="109">
        <f t="shared" si="6"/>
        <v>16925750.390000001</v>
      </c>
      <c r="J41" s="206">
        <v>16988534.5</v>
      </c>
      <c r="K41" s="111">
        <f t="shared" si="5"/>
        <v>-62784.109999999404</v>
      </c>
    </row>
    <row r="42" spans="1:11" ht="15.75" x14ac:dyDescent="0.25">
      <c r="A42" s="102"/>
      <c r="B42" s="27" t="s">
        <v>141</v>
      </c>
      <c r="C42" s="104">
        <v>0</v>
      </c>
      <c r="D42" s="104">
        <v>0</v>
      </c>
      <c r="E42" s="104">
        <v>0</v>
      </c>
      <c r="F42" s="104">
        <f>SUM('[1]State Fin Jun 20'!$E$25:$E$26)</f>
        <v>17130912</v>
      </c>
      <c r="G42" s="104">
        <v>0</v>
      </c>
      <c r="H42" s="104">
        <v>0</v>
      </c>
      <c r="I42" s="109">
        <f t="shared" si="6"/>
        <v>17130912</v>
      </c>
      <c r="J42" s="206">
        <v>0</v>
      </c>
      <c r="K42" s="111">
        <f t="shared" si="5"/>
        <v>17130912</v>
      </c>
    </row>
    <row r="43" spans="1:11" ht="15.75" x14ac:dyDescent="0.25">
      <c r="A43" s="102"/>
      <c r="B43" s="27" t="s">
        <v>142</v>
      </c>
      <c r="C43" s="104">
        <v>0</v>
      </c>
      <c r="D43" s="104">
        <v>0</v>
      </c>
      <c r="E43" s="104">
        <f>'[1]State Fin Jun 20'!$E$27</f>
        <v>8183296</v>
      </c>
      <c r="F43" s="104">
        <f>SUM('[1]State Fin Jun 20'!$E$23:$E$25)</f>
        <v>22556069</v>
      </c>
      <c r="G43" s="104">
        <v>0</v>
      </c>
      <c r="H43" s="104">
        <v>0</v>
      </c>
      <c r="I43" s="109">
        <f t="shared" si="6"/>
        <v>30739365</v>
      </c>
      <c r="J43" s="206">
        <v>0</v>
      </c>
      <c r="K43" s="111">
        <f t="shared" si="5"/>
        <v>30739365</v>
      </c>
    </row>
    <row r="44" spans="1:11" ht="16.5" thickBot="1" x14ac:dyDescent="0.3">
      <c r="A44" s="106"/>
      <c r="B44" s="107" t="s">
        <v>113</v>
      </c>
      <c r="C44" s="108">
        <f>SUM(C29:C43)</f>
        <v>1131707582.0200002</v>
      </c>
      <c r="D44" s="108">
        <f>SUM(D29:D43)</f>
        <v>12184007</v>
      </c>
      <c r="E44" s="108">
        <f>SUM(E29:E43)</f>
        <v>35688842</v>
      </c>
      <c r="F44" s="108">
        <f>SUM(F29:F43)</f>
        <v>146064877</v>
      </c>
      <c r="G44" s="108">
        <f>SUM(G29:G41)</f>
        <v>67170496</v>
      </c>
      <c r="H44" s="108">
        <f>SUM(H29:H41)</f>
        <v>39709187</v>
      </c>
      <c r="I44" s="110">
        <f>SUM(I29:I43)</f>
        <v>1432524991.02</v>
      </c>
      <c r="J44" s="207">
        <f t="shared" ref="J44" si="7">SUM(J29:J43)</f>
        <v>1299080272.99</v>
      </c>
      <c r="K44" s="110">
        <f t="shared" ref="K44" si="8">SUM(K29:K43)</f>
        <v>133444718.03000005</v>
      </c>
    </row>
    <row r="45" spans="1:11" ht="15.75" thickTop="1" x14ac:dyDescent="0.25"/>
    <row r="47" spans="1:11" x14ac:dyDescent="0.25">
      <c r="J47" s="28"/>
    </row>
  </sheetData>
  <mergeCells count="1">
    <mergeCell ref="B22:B23"/>
  </mergeCells>
  <pageMargins left="0.7" right="0.7" top="0.75" bottom="0.75" header="0.3" footer="0.3"/>
  <pageSetup scale="75" orientation="portrait" horizontalDpi="4294967293" verticalDpi="4294967293" r:id="rId1"/>
  <ignoredErrors>
    <ignoredError sqref="F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3"/>
  <sheetViews>
    <sheetView topLeftCell="A43" workbookViewId="0">
      <selection activeCell="C22" sqref="C22"/>
    </sheetView>
  </sheetViews>
  <sheetFormatPr defaultRowHeight="15" x14ac:dyDescent="0.25"/>
  <cols>
    <col min="1" max="1" width="36.42578125" customWidth="1"/>
    <col min="2" max="2" width="19.5703125" customWidth="1"/>
    <col min="3" max="3" width="18.42578125" customWidth="1"/>
    <col min="4" max="4" width="20.140625" customWidth="1"/>
  </cols>
  <sheetData>
    <row r="1" spans="1:4" ht="26.25" thickBot="1" x14ac:dyDescent="0.4">
      <c r="A1" s="287" t="s">
        <v>159</v>
      </c>
      <c r="B1" s="287"/>
      <c r="C1" s="287"/>
      <c r="D1" s="287"/>
    </row>
    <row r="2" spans="1:4" ht="32.25" thickBot="1" x14ac:dyDescent="0.3">
      <c r="A2" s="121" t="s">
        <v>162</v>
      </c>
      <c r="B2" s="122" t="s">
        <v>169</v>
      </c>
      <c r="C2" s="208" t="s">
        <v>157</v>
      </c>
      <c r="D2" s="122" t="s">
        <v>152</v>
      </c>
    </row>
    <row r="3" spans="1:4" ht="15.75" x14ac:dyDescent="0.25">
      <c r="A3" s="84" t="s">
        <v>123</v>
      </c>
      <c r="B3" s="123">
        <v>1131707582.0200002</v>
      </c>
      <c r="C3" s="209">
        <v>1022000916.125</v>
      </c>
      <c r="D3" s="123">
        <f>B3-C3</f>
        <v>109706665.89500022</v>
      </c>
    </row>
    <row r="4" spans="1:4" ht="15.75" x14ac:dyDescent="0.25">
      <c r="A4" s="85" t="s">
        <v>140</v>
      </c>
      <c r="B4" s="124">
        <v>12184007</v>
      </c>
      <c r="C4" s="209">
        <v>43179477.365000002</v>
      </c>
      <c r="D4" s="123">
        <f t="shared" ref="D4:D8" si="0">B4-C4</f>
        <v>-30995470.365000002</v>
      </c>
    </row>
    <row r="5" spans="1:4" ht="15.75" x14ac:dyDescent="0.25">
      <c r="A5" s="86" t="s">
        <v>125</v>
      </c>
      <c r="B5" s="109">
        <v>35688842</v>
      </c>
      <c r="C5" s="210">
        <v>27529736</v>
      </c>
      <c r="D5" s="123">
        <f t="shared" si="0"/>
        <v>8159106</v>
      </c>
    </row>
    <row r="6" spans="1:4" ht="15.75" x14ac:dyDescent="0.25">
      <c r="A6" s="87" t="s">
        <v>104</v>
      </c>
      <c r="B6" s="109">
        <v>146064877</v>
      </c>
      <c r="C6" s="210">
        <v>98940012</v>
      </c>
      <c r="D6" s="123">
        <f t="shared" si="0"/>
        <v>47124865</v>
      </c>
    </row>
    <row r="7" spans="1:4" ht="15.75" x14ac:dyDescent="0.25">
      <c r="A7" s="87" t="s">
        <v>126</v>
      </c>
      <c r="B7" s="109">
        <v>67170496</v>
      </c>
      <c r="C7" s="210">
        <v>67170496</v>
      </c>
      <c r="D7" s="123">
        <f t="shared" si="0"/>
        <v>0</v>
      </c>
    </row>
    <row r="8" spans="1:4" ht="16.5" thickBot="1" x14ac:dyDescent="0.3">
      <c r="A8" s="88" t="s">
        <v>127</v>
      </c>
      <c r="B8" s="125">
        <v>39709187</v>
      </c>
      <c r="C8" s="211">
        <v>40259635.5</v>
      </c>
      <c r="D8" s="123">
        <f t="shared" si="0"/>
        <v>-550448.5</v>
      </c>
    </row>
    <row r="9" spans="1:4" ht="16.5" thickBot="1" x14ac:dyDescent="0.3">
      <c r="A9" s="89" t="s">
        <v>128</v>
      </c>
      <c r="B9" s="126">
        <f t="shared" ref="B9:D9" si="1">SUM(B3:B8)</f>
        <v>1432524991.0200002</v>
      </c>
      <c r="C9" s="212">
        <f>SUM(C3:C8)</f>
        <v>1299080272.99</v>
      </c>
      <c r="D9" s="126">
        <f t="shared" si="1"/>
        <v>133444718.03000021</v>
      </c>
    </row>
    <row r="10" spans="1:4" ht="15.75" thickTop="1" x14ac:dyDescent="0.25"/>
    <row r="16" spans="1:4" ht="26.25" thickBot="1" x14ac:dyDescent="0.4">
      <c r="A16" s="287" t="s">
        <v>160</v>
      </c>
      <c r="B16" s="287"/>
      <c r="C16" s="287"/>
      <c r="D16" s="287"/>
    </row>
    <row r="17" spans="1:4" ht="32.25" thickBot="1" x14ac:dyDescent="0.3">
      <c r="A17" s="120" t="s">
        <v>162</v>
      </c>
      <c r="B17" s="122" t="s">
        <v>170</v>
      </c>
      <c r="C17" s="208" t="s">
        <v>171</v>
      </c>
      <c r="D17" s="122" t="s">
        <v>152</v>
      </c>
    </row>
    <row r="18" spans="1:4" ht="15.75" x14ac:dyDescent="0.25">
      <c r="A18" s="84" t="s">
        <v>123</v>
      </c>
      <c r="B18" s="123">
        <v>1131707582.0200002</v>
      </c>
      <c r="C18" s="209">
        <v>1022000916.125</v>
      </c>
      <c r="D18" s="123">
        <f>B18-C18</f>
        <v>109706665.89500022</v>
      </c>
    </row>
    <row r="19" spans="1:4" ht="15.75" x14ac:dyDescent="0.25">
      <c r="A19" s="85" t="s">
        <v>140</v>
      </c>
      <c r="B19" s="124">
        <v>12184007</v>
      </c>
      <c r="C19" s="209">
        <v>43179477.365000002</v>
      </c>
      <c r="D19" s="123">
        <f t="shared" ref="D19:D23" si="2">B19-C19</f>
        <v>-30995470.365000002</v>
      </c>
    </row>
    <row r="20" spans="1:4" ht="15.75" x14ac:dyDescent="0.25">
      <c r="A20" s="86" t="s">
        <v>125</v>
      </c>
      <c r="B20" s="109">
        <v>35688842</v>
      </c>
      <c r="C20" s="210">
        <v>27529736</v>
      </c>
      <c r="D20" s="123">
        <f t="shared" si="2"/>
        <v>8159106</v>
      </c>
    </row>
    <row r="21" spans="1:4" ht="15.75" x14ac:dyDescent="0.25">
      <c r="A21" s="87" t="s">
        <v>104</v>
      </c>
      <c r="B21" s="109">
        <v>146064877</v>
      </c>
      <c r="C21" s="210">
        <v>98940012</v>
      </c>
      <c r="D21" s="123">
        <f t="shared" si="2"/>
        <v>47124865</v>
      </c>
    </row>
    <row r="22" spans="1:4" ht="15.75" x14ac:dyDescent="0.25">
      <c r="A22" s="87" t="s">
        <v>126</v>
      </c>
      <c r="B22" s="109">
        <v>67170496</v>
      </c>
      <c r="C22" s="210">
        <v>67170496</v>
      </c>
      <c r="D22" s="123">
        <f t="shared" si="2"/>
        <v>0</v>
      </c>
    </row>
    <row r="23" spans="1:4" ht="16.5" thickBot="1" x14ac:dyDescent="0.3">
      <c r="A23" s="88" t="s">
        <v>127</v>
      </c>
      <c r="B23" s="125">
        <v>39709187</v>
      </c>
      <c r="C23" s="211">
        <v>40259635.5</v>
      </c>
      <c r="D23" s="123">
        <f t="shared" si="2"/>
        <v>-550448.5</v>
      </c>
    </row>
    <row r="24" spans="1:4" ht="16.5" thickBot="1" x14ac:dyDescent="0.3">
      <c r="A24" s="89" t="s">
        <v>128</v>
      </c>
      <c r="B24" s="126">
        <f t="shared" ref="B24:D24" si="3">SUM(B18:B23)</f>
        <v>1432524991.0200002</v>
      </c>
      <c r="C24" s="212">
        <f t="shared" si="3"/>
        <v>1299080272.99</v>
      </c>
      <c r="D24" s="126">
        <f t="shared" si="3"/>
        <v>133444718.03000021</v>
      </c>
    </row>
    <row r="25" spans="1:4" ht="15.75" thickTop="1" x14ac:dyDescent="0.25"/>
    <row r="27" spans="1:4" x14ac:dyDescent="0.25">
      <c r="C27" s="28"/>
      <c r="D27" s="28"/>
    </row>
    <row r="28" spans="1:4" x14ac:dyDescent="0.25">
      <c r="C28" s="28"/>
    </row>
    <row r="30" spans="1:4" x14ac:dyDescent="0.25">
      <c r="C30" s="28"/>
    </row>
    <row r="33" spans="3:3" x14ac:dyDescent="0.25">
      <c r="C33" s="28"/>
    </row>
  </sheetData>
  <mergeCells count="2">
    <mergeCell ref="A1:D1"/>
    <mergeCell ref="A16:D16"/>
  </mergeCells>
  <pageMargins left="0.7" right="0.7" top="0.75" bottom="0.75" header="0.3" footer="0.3"/>
  <pageSetup scale="9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35"/>
  <sheetViews>
    <sheetView tabSelected="1" topLeftCell="D1" workbookViewId="0">
      <selection activeCell="H29" sqref="H29"/>
    </sheetView>
  </sheetViews>
  <sheetFormatPr defaultRowHeight="15" x14ac:dyDescent="0.25"/>
  <cols>
    <col min="2" max="2" width="32.85546875" customWidth="1"/>
    <col min="3" max="5" width="18.28515625" customWidth="1"/>
    <col min="6" max="6" width="2.42578125" customWidth="1"/>
    <col min="7" max="7" width="18.140625" customWidth="1"/>
    <col min="8" max="10" width="18.85546875" customWidth="1"/>
    <col min="11" max="11" width="19.140625" customWidth="1"/>
    <col min="12" max="14" width="15.7109375" customWidth="1"/>
  </cols>
  <sheetData>
    <row r="1" spans="1:22" ht="15.75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20.25" x14ac:dyDescent="0.3">
      <c r="A2" s="38" t="s">
        <v>176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21" thickBot="1" x14ac:dyDescent="0.35">
      <c r="A3" s="38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48" thickBot="1" x14ac:dyDescent="0.3">
      <c r="A4" s="138" t="s">
        <v>143</v>
      </c>
      <c r="B4" s="139" t="s">
        <v>144</v>
      </c>
      <c r="C4" s="158" t="s">
        <v>169</v>
      </c>
      <c r="D4" s="151" t="s">
        <v>174</v>
      </c>
      <c r="E4" s="146" t="s">
        <v>152</v>
      </c>
      <c r="F4" s="144"/>
      <c r="G4" s="162" t="s">
        <v>172</v>
      </c>
      <c r="H4" s="151" t="s">
        <v>175</v>
      </c>
      <c r="I4" s="146" t="s">
        <v>152</v>
      </c>
      <c r="J4" s="150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16.5" thickTop="1" x14ac:dyDescent="0.25">
      <c r="A5" s="140"/>
      <c r="B5" s="42"/>
      <c r="C5" s="159"/>
      <c r="D5" s="152"/>
      <c r="E5" s="147"/>
      <c r="F5" s="145"/>
      <c r="G5" s="163"/>
      <c r="H5" s="152"/>
      <c r="I5" s="147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15.75" x14ac:dyDescent="0.25">
      <c r="A6" s="141" t="s">
        <v>148</v>
      </c>
      <c r="B6" s="43" t="s">
        <v>145</v>
      </c>
      <c r="C6" s="160">
        <f>'June 2020'!C130</f>
        <v>1254291227.7299998</v>
      </c>
      <c r="D6" s="153">
        <f>'June 2020'!D130</f>
        <v>1216870504</v>
      </c>
      <c r="E6" s="149">
        <f>C6-D6</f>
        <v>37420723.729999781</v>
      </c>
      <c r="F6" s="148"/>
      <c r="G6" s="164">
        <f>'July 2020'!C130</f>
        <v>1254048376.0599999</v>
      </c>
      <c r="H6" s="153">
        <f>'July 2020'!D130</f>
        <v>1294505350</v>
      </c>
      <c r="I6" s="149">
        <f>G6-H6</f>
        <v>-40456973.940000057</v>
      </c>
      <c r="J6" s="39">
        <f>D6+H6</f>
        <v>2511375854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15.75" x14ac:dyDescent="0.25">
      <c r="A7" s="141" t="s">
        <v>149</v>
      </c>
      <c r="B7" s="43" t="s">
        <v>146</v>
      </c>
      <c r="C7" s="160">
        <f>'Organised Forces'!C21</f>
        <v>1145919206.21</v>
      </c>
      <c r="D7" s="153">
        <f>'Organised Forces'!D21</f>
        <v>1112812613</v>
      </c>
      <c r="E7" s="149">
        <f t="shared" ref="E7:E8" si="0">C7-D7</f>
        <v>33106593.210000038</v>
      </c>
      <c r="F7" s="148"/>
      <c r="G7" s="164">
        <f>'Organised Forces'!C47</f>
        <v>1345436601.6700001</v>
      </c>
      <c r="H7" s="153">
        <f>'Organised Forces'!D47</f>
        <v>1337258692</v>
      </c>
      <c r="I7" s="149">
        <f t="shared" ref="I7:I8" si="1">G7-H7</f>
        <v>8177909.6700000763</v>
      </c>
      <c r="J7" s="39">
        <f>D7+H7</f>
        <v>2450071305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15.75" x14ac:dyDescent="0.25">
      <c r="A8" s="141" t="s">
        <v>150</v>
      </c>
      <c r="B8" s="43" t="s">
        <v>147</v>
      </c>
      <c r="C8" s="160">
        <f>'STATE TRANSFERS'!I19</f>
        <v>1432524991.02</v>
      </c>
      <c r="D8" s="153">
        <f>'STATE TRANSFERS'!J19</f>
        <v>1299080272.99</v>
      </c>
      <c r="E8" s="149">
        <f t="shared" si="0"/>
        <v>133444718.02999997</v>
      </c>
      <c r="F8" s="148"/>
      <c r="G8" s="164">
        <f>'STATE TRANSFERS'!I44</f>
        <v>1432524991.02</v>
      </c>
      <c r="H8" s="153">
        <f>'STATE TRANSFERS'!J44</f>
        <v>1299080272.99</v>
      </c>
      <c r="I8" s="149">
        <f t="shared" si="1"/>
        <v>133444718.02999997</v>
      </c>
      <c r="J8" s="39">
        <f>D8+H8</f>
        <v>2598160545.98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15.75" x14ac:dyDescent="0.25">
      <c r="A9" s="142"/>
      <c r="B9" s="43"/>
      <c r="C9" s="160"/>
      <c r="D9" s="153"/>
      <c r="E9" s="149"/>
      <c r="F9" s="148"/>
      <c r="G9" s="164"/>
      <c r="H9" s="153"/>
      <c r="I9" s="149"/>
      <c r="J9" s="39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16.5" thickBot="1" x14ac:dyDescent="0.3">
      <c r="A10" s="143"/>
      <c r="B10" s="44" t="s">
        <v>99</v>
      </c>
      <c r="C10" s="161">
        <f t="shared" ref="C10:I10" si="2">SUM(C6:C9)</f>
        <v>3832735424.9599996</v>
      </c>
      <c r="D10" s="154">
        <f t="shared" si="2"/>
        <v>3628763389.9899998</v>
      </c>
      <c r="E10" s="155">
        <f t="shared" si="2"/>
        <v>203972034.96999979</v>
      </c>
      <c r="F10" s="157"/>
      <c r="G10" s="165">
        <f t="shared" si="2"/>
        <v>4032009968.75</v>
      </c>
      <c r="H10" s="154">
        <f t="shared" si="2"/>
        <v>3930844314.9899998</v>
      </c>
      <c r="I10" s="156">
        <f t="shared" si="2"/>
        <v>101165653.75999999</v>
      </c>
      <c r="J10" s="39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16.5" thickTop="1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9">
        <f>SUM(J6:J10)</f>
        <v>7559607704.9799995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15.75" x14ac:dyDescent="0.25">
      <c r="A12" s="36"/>
      <c r="B12" s="36" t="s">
        <v>200</v>
      </c>
      <c r="C12" s="36"/>
      <c r="D12" s="36"/>
      <c r="E12" s="39"/>
      <c r="F12" s="36"/>
      <c r="G12" s="37"/>
      <c r="H12" s="37"/>
      <c r="I12" s="37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15.75" x14ac:dyDescent="0.25">
      <c r="A13" s="36">
        <v>1</v>
      </c>
      <c r="B13" s="36" t="s">
        <v>212</v>
      </c>
      <c r="C13" s="36"/>
      <c r="D13" s="36"/>
      <c r="E13" s="39"/>
      <c r="F13" s="36"/>
      <c r="G13" s="39"/>
      <c r="H13" s="3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15.75" x14ac:dyDescent="0.25">
      <c r="A14" s="36">
        <v>2</v>
      </c>
      <c r="B14" s="36" t="s">
        <v>201</v>
      </c>
      <c r="C14" s="36"/>
      <c r="D14" s="36"/>
      <c r="E14" s="166"/>
      <c r="F14" s="36"/>
      <c r="G14" s="39"/>
      <c r="H14" s="37"/>
      <c r="I14" s="37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15.75" x14ac:dyDescent="0.25">
      <c r="A15" s="36">
        <v>3</v>
      </c>
      <c r="B15" s="36" t="s">
        <v>202</v>
      </c>
      <c r="C15" s="36"/>
      <c r="D15" s="36"/>
      <c r="E15" s="39"/>
      <c r="F15" s="36"/>
      <c r="G15" s="40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15.75" x14ac:dyDescent="0.25">
      <c r="A16" s="36"/>
      <c r="B16" s="36"/>
      <c r="C16" s="36"/>
      <c r="D16" s="36"/>
      <c r="E16" s="39"/>
      <c r="F16" s="36"/>
      <c r="G16" s="37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15.75" x14ac:dyDescent="0.25">
      <c r="A17" s="36"/>
      <c r="B17" s="36"/>
      <c r="C17" s="36"/>
      <c r="D17" s="36"/>
      <c r="E17" s="39"/>
      <c r="F17" s="36"/>
      <c r="G17" s="40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15.75" x14ac:dyDescent="0.25">
      <c r="A18" s="36"/>
      <c r="B18" s="36"/>
      <c r="C18" s="36"/>
      <c r="D18" s="36"/>
      <c r="E18" s="39"/>
      <c r="F18" s="36"/>
      <c r="G18" s="39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15.75" x14ac:dyDescent="0.25">
      <c r="A19" s="36"/>
      <c r="B19" s="36"/>
      <c r="C19" s="36"/>
      <c r="D19" s="36"/>
      <c r="E19" s="39"/>
      <c r="F19" s="36"/>
      <c r="G19" s="41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15.75" x14ac:dyDescent="0.25">
      <c r="A20" s="36"/>
      <c r="B20" s="36"/>
      <c r="C20" s="36"/>
      <c r="D20" s="36"/>
      <c r="E20" s="39"/>
      <c r="F20" s="36"/>
      <c r="G20" s="36" t="s">
        <v>195</v>
      </c>
      <c r="H20" s="37">
        <v>2511375854</v>
      </c>
      <c r="I20" s="217">
        <f>H20/$H$24</f>
        <v>0.3322098119384681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15.75" x14ac:dyDescent="0.25">
      <c r="A21" s="36"/>
      <c r="B21" s="36"/>
      <c r="C21" s="36"/>
      <c r="D21" s="36"/>
      <c r="E21" s="39"/>
      <c r="F21" s="36"/>
      <c r="G21" s="39" t="s">
        <v>196</v>
      </c>
      <c r="H21" s="37">
        <v>2450071305</v>
      </c>
      <c r="I21" s="217">
        <f t="shared" ref="I21:I22" si="3">H21/$H$24</f>
        <v>0.32410032380198517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15.75" x14ac:dyDescent="0.25">
      <c r="A22" s="36"/>
      <c r="B22" s="36"/>
      <c r="C22" s="36"/>
      <c r="D22" s="36"/>
      <c r="E22" s="39"/>
      <c r="F22" s="36"/>
      <c r="G22" s="36" t="s">
        <v>197</v>
      </c>
      <c r="H22" s="37">
        <v>2598160545.98</v>
      </c>
      <c r="I22" s="217">
        <f t="shared" si="3"/>
        <v>0.34368986425954678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15.75" x14ac:dyDescent="0.25">
      <c r="A23" s="36"/>
      <c r="B23" s="36"/>
      <c r="C23" s="36"/>
      <c r="D23" s="36"/>
      <c r="E23" s="39"/>
      <c r="F23" s="36"/>
      <c r="G23" s="36"/>
      <c r="H23" s="37">
        <f t="shared" ref="H23" si="4">E23-G23</f>
        <v>0</v>
      </c>
      <c r="I23" s="218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ht="15.75" x14ac:dyDescent="0.25">
      <c r="A24" s="36"/>
      <c r="B24" s="36"/>
      <c r="C24" s="36"/>
      <c r="D24" s="36"/>
      <c r="E24" s="36"/>
      <c r="F24" s="36"/>
      <c r="G24" s="36"/>
      <c r="H24" s="37">
        <f>SUM(H20:H23)</f>
        <v>7559607704.9799995</v>
      </c>
      <c r="I24" s="216">
        <f>SUM(I20:I23)</f>
        <v>1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ht="15.75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ht="15.75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ht="15.75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ht="15.75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ht="15.75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ht="15.75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 ht="15.75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 ht="15.75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 ht="15.75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1:22" ht="15.75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ht="15.75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</sheetData>
  <phoneticPr fontId="15" type="noConversion"/>
  <pageMargins left="0.7" right="0.7" top="0.75" bottom="0.75" header="0.3" footer="0.3"/>
  <pageSetup scale="75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79F01-10C9-4363-830F-A37F1104FD57}">
  <dimension ref="A1:V66"/>
  <sheetViews>
    <sheetView topLeftCell="E37" workbookViewId="0">
      <selection activeCell="N44" sqref="N44"/>
    </sheetView>
  </sheetViews>
  <sheetFormatPr defaultRowHeight="15.75" x14ac:dyDescent="0.25"/>
  <cols>
    <col min="1" max="1" width="37" customWidth="1"/>
    <col min="2" max="3" width="17.85546875" style="213" customWidth="1"/>
    <col min="4" max="4" width="17.5703125" style="213" customWidth="1"/>
    <col min="5" max="5" width="4.42578125" style="213" customWidth="1"/>
    <col min="6" max="6" width="18.7109375" style="213" customWidth="1"/>
    <col min="7" max="7" width="18.28515625" style="213" customWidth="1"/>
    <col min="8" max="8" width="18.140625" style="213" customWidth="1"/>
    <col min="9" max="10" width="15.7109375" style="213" customWidth="1"/>
    <col min="11" max="11" width="8.7109375" style="213" customWidth="1"/>
    <col min="12" max="12" width="30.140625" style="213" customWidth="1"/>
    <col min="13" max="13" width="15.7109375" style="213" customWidth="1"/>
    <col min="14" max="14" width="14.5703125" style="213" customWidth="1"/>
    <col min="15" max="15" width="14.5703125" style="213" hidden="1" customWidth="1"/>
    <col min="16" max="16" width="13.85546875" style="213" customWidth="1"/>
    <col min="17" max="17" width="12.42578125" style="213" customWidth="1"/>
    <col min="18" max="20" width="9.140625" style="213"/>
  </cols>
  <sheetData>
    <row r="1" spans="1:22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23"/>
      <c r="V1" s="23"/>
    </row>
    <row r="2" spans="1:22" ht="20.25" x14ac:dyDescent="0.3">
      <c r="A2" s="38" t="s">
        <v>198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3"/>
      <c r="V2" s="23"/>
    </row>
    <row r="3" spans="1:22" ht="18.75" x14ac:dyDescent="0.3">
      <c r="A3" s="219"/>
      <c r="B3" s="288">
        <v>43983</v>
      </c>
      <c r="C3" s="289"/>
      <c r="D3" s="289"/>
      <c r="E3" s="219"/>
      <c r="F3" s="288">
        <v>44013</v>
      </c>
      <c r="G3" s="289"/>
      <c r="H3" s="289"/>
      <c r="I3" s="223">
        <v>43983</v>
      </c>
      <c r="J3" s="223">
        <v>44013</v>
      </c>
      <c r="K3" s="223"/>
      <c r="L3" s="36"/>
      <c r="M3" s="36"/>
      <c r="N3" s="36"/>
      <c r="O3" s="36"/>
      <c r="P3" s="36"/>
      <c r="Q3" s="36"/>
      <c r="R3" s="36"/>
      <c r="S3" s="36"/>
      <c r="T3" s="36"/>
      <c r="U3" s="23"/>
      <c r="V3" s="23"/>
    </row>
    <row r="4" spans="1:22" ht="38.25" thickBot="1" x14ac:dyDescent="0.35">
      <c r="A4" s="220" t="s">
        <v>178</v>
      </c>
      <c r="B4" s="220" t="s">
        <v>192</v>
      </c>
      <c r="C4" s="224" t="s">
        <v>193</v>
      </c>
      <c r="D4" s="220" t="s">
        <v>152</v>
      </c>
      <c r="E4" s="220"/>
      <c r="F4" s="220" t="s">
        <v>192</v>
      </c>
      <c r="G4" s="224" t="s">
        <v>194</v>
      </c>
      <c r="H4" s="220" t="s">
        <v>152</v>
      </c>
      <c r="I4" s="221" t="s">
        <v>199</v>
      </c>
      <c r="J4" s="221" t="s">
        <v>199</v>
      </c>
      <c r="K4" s="221"/>
      <c r="L4" s="36"/>
      <c r="M4" s="36"/>
      <c r="N4" s="36"/>
      <c r="O4" s="36"/>
      <c r="P4" s="36"/>
      <c r="Q4" s="36"/>
      <c r="R4" s="36"/>
      <c r="S4" s="36"/>
      <c r="T4" s="36"/>
      <c r="U4" s="23"/>
      <c r="V4" s="23"/>
    </row>
    <row r="5" spans="1:22" ht="16.5" thickTop="1" x14ac:dyDescent="0.25">
      <c r="A5" s="36" t="s">
        <v>179</v>
      </c>
      <c r="B5" s="39">
        <v>8184208.4500000002</v>
      </c>
      <c r="C5" s="225">
        <v>7228104</v>
      </c>
      <c r="D5" s="39">
        <f>B5-C5</f>
        <v>956104.45000000019</v>
      </c>
      <c r="E5" s="36"/>
      <c r="F5" s="39">
        <v>8290295</v>
      </c>
      <c r="G5" s="225">
        <v>7458067</v>
      </c>
      <c r="H5" s="39">
        <f>F5-G5</f>
        <v>832228</v>
      </c>
      <c r="I5" s="217">
        <f>C5/B5</f>
        <v>0.88317691859375846</v>
      </c>
      <c r="J5" s="222">
        <f>G5/F5</f>
        <v>0.89961418743241339</v>
      </c>
      <c r="K5" s="222"/>
      <c r="L5" s="36"/>
      <c r="M5" s="36"/>
      <c r="N5" s="36"/>
      <c r="O5" s="36"/>
      <c r="P5" s="36"/>
      <c r="Q5" s="36"/>
      <c r="R5" s="36"/>
      <c r="S5" s="36"/>
      <c r="T5" s="36"/>
      <c r="U5" s="23"/>
      <c r="V5" s="23"/>
    </row>
    <row r="6" spans="1:22" x14ac:dyDescent="0.25">
      <c r="A6" s="36" t="s">
        <v>184</v>
      </c>
      <c r="B6" s="39">
        <v>15185335.060000001</v>
      </c>
      <c r="C6" s="225">
        <v>14552527</v>
      </c>
      <c r="D6" s="39">
        <f t="shared" ref="D6:D14" si="0">B6-C6</f>
        <v>632808.06000000052</v>
      </c>
      <c r="E6" s="36"/>
      <c r="F6" s="39">
        <v>15142048.060000001</v>
      </c>
      <c r="G6" s="225">
        <v>14616433</v>
      </c>
      <c r="H6" s="39">
        <f t="shared" ref="H6:H14" si="1">F6-G6</f>
        <v>525615.06000000052</v>
      </c>
      <c r="I6" s="217">
        <f t="shared" ref="I6:I14" si="2">C6/B6</f>
        <v>0.95832768539517488</v>
      </c>
      <c r="J6" s="222">
        <f t="shared" ref="J6:J14" si="3">G6/F6</f>
        <v>0.96528771683214432</v>
      </c>
      <c r="K6" s="222"/>
      <c r="L6" s="36"/>
      <c r="M6" s="36"/>
      <c r="N6" s="36"/>
      <c r="O6" s="36"/>
      <c r="P6" s="36"/>
      <c r="Q6" s="36"/>
      <c r="R6" s="36"/>
      <c r="S6" s="36"/>
      <c r="T6" s="36"/>
      <c r="U6" s="23"/>
      <c r="V6" s="23"/>
    </row>
    <row r="7" spans="1:22" x14ac:dyDescent="0.25">
      <c r="A7" s="36" t="s">
        <v>185</v>
      </c>
      <c r="B7" s="39">
        <v>1134854779</v>
      </c>
      <c r="C7" s="225">
        <v>1145156291</v>
      </c>
      <c r="D7" s="39">
        <f t="shared" si="0"/>
        <v>-10301512</v>
      </c>
      <c r="E7" s="36"/>
      <c r="F7" s="39">
        <v>1134854779</v>
      </c>
      <c r="G7" s="225">
        <v>1223015810</v>
      </c>
      <c r="H7" s="39">
        <f>F7-G7</f>
        <v>-88161031</v>
      </c>
      <c r="I7" s="217">
        <f t="shared" si="2"/>
        <v>1.0090773834596505</v>
      </c>
      <c r="J7" s="222">
        <f t="shared" si="3"/>
        <v>1.077684856804044</v>
      </c>
      <c r="K7" s="222"/>
      <c r="L7" s="36"/>
      <c r="M7" s="36"/>
      <c r="N7" s="36"/>
      <c r="O7" s="36"/>
      <c r="P7" s="36"/>
      <c r="Q7" s="36"/>
      <c r="R7" s="36"/>
      <c r="S7" s="36"/>
      <c r="T7" s="36"/>
      <c r="U7" s="23"/>
      <c r="V7" s="23"/>
    </row>
    <row r="8" spans="1:22" x14ac:dyDescent="0.25">
      <c r="A8" s="36" t="s">
        <v>38</v>
      </c>
      <c r="B8" s="39">
        <v>28565738</v>
      </c>
      <c r="C8" s="225">
        <v>10822286</v>
      </c>
      <c r="D8" s="39">
        <f t="shared" si="0"/>
        <v>17743452</v>
      </c>
      <c r="E8" s="36"/>
      <c r="F8" s="39">
        <v>27875968</v>
      </c>
      <c r="G8" s="225">
        <v>10579798</v>
      </c>
      <c r="H8" s="39">
        <f t="shared" si="1"/>
        <v>17296170</v>
      </c>
      <c r="I8" s="217">
        <f>C8/B8</f>
        <v>0.37885546664329134</v>
      </c>
      <c r="J8" s="222">
        <f t="shared" si="3"/>
        <v>0.37953114309788272</v>
      </c>
      <c r="K8" s="222"/>
      <c r="L8" s="36"/>
      <c r="M8" s="36"/>
      <c r="N8" s="36"/>
      <c r="O8" s="36"/>
      <c r="P8" s="36"/>
      <c r="Q8" s="36"/>
      <c r="R8" s="36"/>
      <c r="S8" s="36"/>
      <c r="T8" s="36"/>
      <c r="U8" s="23"/>
      <c r="V8" s="23"/>
    </row>
    <row r="9" spans="1:22" x14ac:dyDescent="0.25">
      <c r="A9" s="36" t="s">
        <v>186</v>
      </c>
      <c r="B9" s="39">
        <v>4692224</v>
      </c>
      <c r="C9" s="225">
        <v>3861648</v>
      </c>
      <c r="D9" s="39">
        <f t="shared" si="0"/>
        <v>830576</v>
      </c>
      <c r="E9" s="36"/>
      <c r="F9" s="39">
        <v>4251586</v>
      </c>
      <c r="G9" s="225">
        <v>3895706</v>
      </c>
      <c r="H9" s="39">
        <f t="shared" si="1"/>
        <v>355880</v>
      </c>
      <c r="I9" s="217">
        <f t="shared" si="2"/>
        <v>0.82298884281739315</v>
      </c>
      <c r="J9" s="222">
        <f t="shared" si="3"/>
        <v>0.91629476623547068</v>
      </c>
      <c r="K9" s="222"/>
      <c r="L9" s="36"/>
      <c r="M9" s="36"/>
      <c r="N9" s="36"/>
      <c r="O9" s="36"/>
      <c r="P9" s="36"/>
      <c r="Q9" s="36"/>
      <c r="R9" s="36"/>
      <c r="S9" s="36"/>
      <c r="T9" s="36"/>
      <c r="U9" s="23"/>
      <c r="V9" s="23"/>
    </row>
    <row r="10" spans="1:22" x14ac:dyDescent="0.25">
      <c r="A10" s="36" t="s">
        <v>187</v>
      </c>
      <c r="B10" s="39">
        <v>5449391.2199999997</v>
      </c>
      <c r="C10" s="225">
        <v>4751475</v>
      </c>
      <c r="D10" s="39">
        <f t="shared" si="0"/>
        <v>697916.21999999974</v>
      </c>
      <c r="E10" s="36"/>
      <c r="F10" s="39">
        <v>5436905</v>
      </c>
      <c r="G10" s="225">
        <v>4733599</v>
      </c>
      <c r="H10" s="39">
        <f t="shared" si="1"/>
        <v>703306</v>
      </c>
      <c r="I10" s="217">
        <f t="shared" si="2"/>
        <v>0.87192767195011556</v>
      </c>
      <c r="J10" s="222">
        <f t="shared" si="3"/>
        <v>0.8706422128030562</v>
      </c>
      <c r="K10" s="222"/>
      <c r="L10" s="36"/>
      <c r="M10" s="36"/>
      <c r="N10" s="36"/>
      <c r="O10" s="36"/>
      <c r="P10" s="36"/>
      <c r="Q10" s="36"/>
      <c r="R10" s="36"/>
      <c r="S10" s="36"/>
      <c r="T10" s="36"/>
      <c r="U10" s="23"/>
      <c r="V10" s="23"/>
    </row>
    <row r="11" spans="1:22" x14ac:dyDescent="0.25">
      <c r="A11" s="36" t="s">
        <v>188</v>
      </c>
      <c r="B11" s="39">
        <v>36052240</v>
      </c>
      <c r="C11" s="225">
        <v>13934727</v>
      </c>
      <c r="D11" s="39">
        <f t="shared" si="0"/>
        <v>22117513</v>
      </c>
      <c r="E11" s="36"/>
      <c r="F11" s="39">
        <v>36796307</v>
      </c>
      <c r="G11" s="225">
        <v>13992810</v>
      </c>
      <c r="H11" s="39">
        <f t="shared" si="1"/>
        <v>22803497</v>
      </c>
      <c r="I11" s="217">
        <f>C11/B11</f>
        <v>0.38651487397176987</v>
      </c>
      <c r="J11" s="222">
        <f t="shared" si="3"/>
        <v>0.38027756426752285</v>
      </c>
      <c r="K11" s="222"/>
      <c r="L11" s="36"/>
      <c r="M11" s="36"/>
      <c r="N11" s="36"/>
      <c r="O11" s="36"/>
      <c r="P11" s="36"/>
      <c r="Q11" s="36"/>
      <c r="R11" s="36"/>
      <c r="S11" s="36"/>
      <c r="T11" s="36"/>
      <c r="U11" s="23"/>
      <c r="V11" s="23"/>
    </row>
    <row r="12" spans="1:22" x14ac:dyDescent="0.25">
      <c r="A12" s="36" t="s">
        <v>189</v>
      </c>
      <c r="B12" s="39">
        <v>14310024</v>
      </c>
      <c r="C12" s="225">
        <v>11374425</v>
      </c>
      <c r="D12" s="39">
        <f t="shared" si="0"/>
        <v>2935599</v>
      </c>
      <c r="E12" s="36"/>
      <c r="F12" s="39">
        <v>14310024</v>
      </c>
      <c r="G12" s="225">
        <v>10730328</v>
      </c>
      <c r="H12" s="39">
        <f t="shared" si="1"/>
        <v>3579696</v>
      </c>
      <c r="I12" s="217">
        <f t="shared" si="2"/>
        <v>0.79485715747227259</v>
      </c>
      <c r="J12" s="222">
        <f t="shared" si="3"/>
        <v>0.74984696042438503</v>
      </c>
      <c r="K12" s="222"/>
      <c r="L12" s="36"/>
      <c r="M12" s="36"/>
      <c r="N12" s="36"/>
      <c r="O12" s="36"/>
      <c r="P12" s="36"/>
      <c r="Q12" s="36"/>
      <c r="R12" s="36"/>
      <c r="S12" s="36"/>
      <c r="T12" s="36"/>
      <c r="U12" s="23"/>
      <c r="V12" s="23"/>
    </row>
    <row r="13" spans="1:22" x14ac:dyDescent="0.25">
      <c r="A13" s="36" t="s">
        <v>190</v>
      </c>
      <c r="B13" s="39">
        <v>837939</v>
      </c>
      <c r="C13" s="225">
        <v>837939</v>
      </c>
      <c r="D13" s="39">
        <f t="shared" si="0"/>
        <v>0</v>
      </c>
      <c r="E13" s="36"/>
      <c r="F13" s="39">
        <v>837939</v>
      </c>
      <c r="G13" s="225">
        <v>843490</v>
      </c>
      <c r="H13" s="39">
        <f t="shared" si="1"/>
        <v>-5551</v>
      </c>
      <c r="I13" s="217">
        <f t="shared" si="2"/>
        <v>1</v>
      </c>
      <c r="J13" s="222">
        <f t="shared" si="3"/>
        <v>1.00662458723129</v>
      </c>
      <c r="K13" s="222"/>
      <c r="L13" s="36"/>
      <c r="M13" s="36"/>
      <c r="N13" s="36"/>
      <c r="O13" s="36"/>
      <c r="P13" s="36"/>
      <c r="Q13" s="36"/>
      <c r="R13" s="36"/>
      <c r="S13" s="36"/>
      <c r="T13" s="36"/>
      <c r="U13" s="23"/>
      <c r="V13" s="23"/>
    </row>
    <row r="14" spans="1:22" x14ac:dyDescent="0.25">
      <c r="A14" s="36" t="s">
        <v>191</v>
      </c>
      <c r="B14" s="39">
        <v>6159349</v>
      </c>
      <c r="C14" s="225">
        <v>4351082</v>
      </c>
      <c r="D14" s="39">
        <f t="shared" si="0"/>
        <v>1808267</v>
      </c>
      <c r="E14" s="36"/>
      <c r="F14" s="39">
        <v>6252525</v>
      </c>
      <c r="G14" s="225">
        <v>4434254</v>
      </c>
      <c r="H14" s="39">
        <f t="shared" si="1"/>
        <v>1818271</v>
      </c>
      <c r="I14" s="217">
        <f t="shared" si="2"/>
        <v>0.7064191361781903</v>
      </c>
      <c r="J14" s="222">
        <f t="shared" si="3"/>
        <v>0.70919412557326844</v>
      </c>
      <c r="K14" s="222"/>
      <c r="L14" s="36"/>
      <c r="M14" s="36"/>
      <c r="N14" s="36"/>
      <c r="O14" s="36"/>
      <c r="P14" s="36"/>
      <c r="Q14" s="36"/>
      <c r="R14" s="36"/>
      <c r="S14" s="36"/>
      <c r="T14" s="36"/>
      <c r="U14" s="23"/>
      <c r="V14" s="23"/>
    </row>
    <row r="15" spans="1:22" x14ac:dyDescent="0.25">
      <c r="A15" s="36"/>
      <c r="B15" s="39"/>
      <c r="C15" s="225"/>
      <c r="D15" s="39"/>
      <c r="E15" s="36"/>
      <c r="F15" s="39"/>
      <c r="G15" s="225"/>
      <c r="H15" s="3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23"/>
      <c r="V15" s="23"/>
    </row>
    <row r="16" spans="1:22" ht="16.5" thickBot="1" x14ac:dyDescent="0.3">
      <c r="A16" s="214" t="s">
        <v>128</v>
      </c>
      <c r="B16" s="215">
        <f>SUM(B5:B15)</f>
        <v>1254291227.73</v>
      </c>
      <c r="C16" s="226">
        <f t="shared" ref="C16:D16" si="4">SUM(C5:C15)</f>
        <v>1216870504</v>
      </c>
      <c r="D16" s="215">
        <f t="shared" si="4"/>
        <v>37420723.730000004</v>
      </c>
      <c r="E16" s="214"/>
      <c r="F16" s="215">
        <f>SUM(F5:F15)</f>
        <v>1254048376.0599999</v>
      </c>
      <c r="G16" s="226">
        <f t="shared" ref="G16:H16" si="5">SUM(G5:G15)</f>
        <v>1294300295</v>
      </c>
      <c r="H16" s="215">
        <f t="shared" si="5"/>
        <v>-40251918.939999998</v>
      </c>
      <c r="I16" s="222">
        <f>C16/B16</f>
        <v>0.97016584115180049</v>
      </c>
      <c r="J16" s="222">
        <f>G16/F16</f>
        <v>1.0320975806902</v>
      </c>
      <c r="K16" s="222"/>
      <c r="L16" s="36"/>
      <c r="M16" s="36"/>
      <c r="N16" s="36"/>
      <c r="O16" s="36"/>
      <c r="P16" s="36"/>
      <c r="Q16" s="36"/>
      <c r="R16" s="36"/>
      <c r="S16" s="36"/>
      <c r="T16" s="36"/>
      <c r="U16" s="23"/>
      <c r="V16" s="23"/>
    </row>
    <row r="17" spans="1:22" ht="16.5" thickTop="1" x14ac:dyDescent="0.25">
      <c r="A17" s="36"/>
      <c r="B17" s="39"/>
      <c r="C17" s="39"/>
      <c r="D17" s="39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23"/>
      <c r="V17" s="23"/>
    </row>
    <row r="18" spans="1:22" x14ac:dyDescent="0.25">
      <c r="A18" s="36"/>
      <c r="B18" s="39"/>
      <c r="C18" s="39"/>
      <c r="D18" s="39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23"/>
      <c r="V18" s="23"/>
    </row>
    <row r="19" spans="1:22" x14ac:dyDescent="0.25">
      <c r="A19" s="36"/>
      <c r="B19" s="39"/>
      <c r="C19" s="39"/>
      <c r="D19" s="39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23"/>
      <c r="V19" s="23"/>
    </row>
    <row r="20" spans="1:22" x14ac:dyDescent="0.25">
      <c r="A20" s="36"/>
      <c r="B20" s="39"/>
      <c r="C20" s="39"/>
      <c r="D20" s="39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23"/>
      <c r="V20" s="23"/>
    </row>
    <row r="21" spans="1:22" x14ac:dyDescent="0.25">
      <c r="A21" s="36"/>
      <c r="B21" s="39"/>
      <c r="C21" s="39"/>
      <c r="D21" s="39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23"/>
      <c r="V21" s="23"/>
    </row>
    <row r="22" spans="1:22" x14ac:dyDescent="0.25">
      <c r="A22" s="36"/>
      <c r="B22" s="39"/>
      <c r="C22" s="39"/>
      <c r="D22" s="39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23"/>
      <c r="V22" s="23"/>
    </row>
    <row r="23" spans="1:22" x14ac:dyDescent="0.25">
      <c r="A23" s="36"/>
      <c r="B23" s="39"/>
      <c r="C23" s="39"/>
      <c r="D23" s="39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23"/>
      <c r="V23" s="23"/>
    </row>
    <row r="24" spans="1:22" x14ac:dyDescent="0.25">
      <c r="A24" s="36"/>
      <c r="B24" s="39"/>
      <c r="C24" s="39"/>
      <c r="D24" s="39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23"/>
      <c r="V24" s="23"/>
    </row>
    <row r="25" spans="1:22" x14ac:dyDescent="0.25">
      <c r="A25" s="36"/>
      <c r="B25" s="39"/>
      <c r="C25" s="39"/>
      <c r="D25" s="39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23"/>
      <c r="V25" s="23"/>
    </row>
    <row r="26" spans="1:22" ht="20.25" x14ac:dyDescent="0.3">
      <c r="A26" s="38" t="s">
        <v>206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23"/>
      <c r="V26" s="23"/>
    </row>
    <row r="27" spans="1:22" ht="19.5" thickBot="1" x14ac:dyDescent="0.35">
      <c r="A27" s="227"/>
      <c r="B27" s="290"/>
      <c r="C27" s="291"/>
      <c r="D27" s="291"/>
      <c r="E27" s="230"/>
      <c r="F27" s="290"/>
      <c r="G27" s="291"/>
      <c r="H27" s="291"/>
      <c r="I27" s="228"/>
      <c r="J27" s="228"/>
      <c r="K27" s="228"/>
      <c r="L27" s="36"/>
      <c r="M27" s="36"/>
      <c r="N27" s="36"/>
      <c r="O27" s="36"/>
      <c r="P27" s="36"/>
      <c r="Q27" s="36"/>
      <c r="R27" s="36"/>
      <c r="S27" s="36"/>
      <c r="T27" s="36"/>
      <c r="U27" s="23"/>
      <c r="V27" s="23"/>
    </row>
    <row r="28" spans="1:22" x14ac:dyDescent="0.25">
      <c r="A28" s="243"/>
      <c r="B28" s="292">
        <v>43983</v>
      </c>
      <c r="C28" s="293"/>
      <c r="D28" s="293"/>
      <c r="E28" s="244"/>
      <c r="F28" s="292">
        <v>44013</v>
      </c>
      <c r="G28" s="293"/>
      <c r="H28" s="294"/>
      <c r="I28" s="251">
        <v>43983</v>
      </c>
      <c r="J28" s="251">
        <v>44013</v>
      </c>
      <c r="K28" s="251"/>
      <c r="L28" s="36" t="s">
        <v>211</v>
      </c>
      <c r="M28" s="36"/>
      <c r="N28" s="36"/>
      <c r="O28" s="36"/>
      <c r="P28" s="36"/>
      <c r="Q28" s="36"/>
      <c r="R28" s="36"/>
      <c r="S28" s="36"/>
      <c r="T28" s="36"/>
      <c r="U28" s="23"/>
      <c r="V28" s="23"/>
    </row>
    <row r="29" spans="1:22" ht="48" thickBot="1" x14ac:dyDescent="0.3">
      <c r="A29" s="241" t="s">
        <v>162</v>
      </c>
      <c r="B29" s="242" t="s">
        <v>192</v>
      </c>
      <c r="C29" s="246" t="s">
        <v>194</v>
      </c>
      <c r="D29" s="247" t="s">
        <v>152</v>
      </c>
      <c r="E29" s="248"/>
      <c r="F29" s="246" t="s">
        <v>192</v>
      </c>
      <c r="G29" s="246" t="s">
        <v>194</v>
      </c>
      <c r="H29" s="247" t="s">
        <v>152</v>
      </c>
      <c r="I29" s="221" t="s">
        <v>199</v>
      </c>
      <c r="J29" s="252" t="s">
        <v>207</v>
      </c>
      <c r="K29" s="252"/>
      <c r="L29" s="265" t="s">
        <v>162</v>
      </c>
      <c r="M29" s="266" t="s">
        <v>208</v>
      </c>
      <c r="N29" s="267" t="s">
        <v>209</v>
      </c>
      <c r="O29" s="267" t="s">
        <v>128</v>
      </c>
      <c r="P29" s="268" t="s">
        <v>210</v>
      </c>
      <c r="R29" s="36"/>
      <c r="S29" s="36"/>
      <c r="T29" s="36"/>
      <c r="U29" s="23"/>
      <c r="V29" s="23"/>
    </row>
    <row r="30" spans="1:22" ht="16.5" thickTop="1" x14ac:dyDescent="0.25">
      <c r="A30" s="235" t="s">
        <v>102</v>
      </c>
      <c r="B30" s="240">
        <v>140649.21</v>
      </c>
      <c r="C30" s="255">
        <v>140649</v>
      </c>
      <c r="D30" s="231">
        <f>B30-C30</f>
        <v>0.20999999999185093</v>
      </c>
      <c r="E30" s="232"/>
      <c r="F30" s="240">
        <v>140649.21</v>
      </c>
      <c r="G30" s="239">
        <v>140649</v>
      </c>
      <c r="H30" s="237">
        <f>F30-G30</f>
        <v>0.20999999999185093</v>
      </c>
      <c r="I30" s="229">
        <f>C30/B30</f>
        <v>0.99999850692371473</v>
      </c>
      <c r="J30" s="229">
        <f>G30/F30</f>
        <v>0.99999850692371473</v>
      </c>
      <c r="K30" s="229"/>
      <c r="L30" s="235" t="s">
        <v>102</v>
      </c>
      <c r="M30" s="272">
        <v>140.649</v>
      </c>
      <c r="N30" s="278">
        <v>140.649</v>
      </c>
      <c r="O30" s="239">
        <f>M30+N30</f>
        <v>281.298</v>
      </c>
      <c r="P30" s="263">
        <f>O30/$O$47</f>
        <v>1.1481216870135132E-4</v>
      </c>
      <c r="Q30" s="36"/>
      <c r="R30" s="36"/>
      <c r="S30" s="36"/>
      <c r="T30" s="36"/>
      <c r="U30" s="23"/>
      <c r="V30" s="23"/>
    </row>
    <row r="31" spans="1:22" x14ac:dyDescent="0.25">
      <c r="A31" s="235" t="s">
        <v>103</v>
      </c>
      <c r="B31" s="240">
        <v>16618368</v>
      </c>
      <c r="C31" s="255">
        <v>16618368</v>
      </c>
      <c r="D31" s="231">
        <f t="shared" ref="D31:D35" si="6">B31-C31</f>
        <v>0</v>
      </c>
      <c r="E31" s="232"/>
      <c r="F31" s="240">
        <v>16618368</v>
      </c>
      <c r="G31" s="239">
        <v>16618346</v>
      </c>
      <c r="H31" s="237">
        <f t="shared" ref="H31:H46" si="7">F31-G31</f>
        <v>22</v>
      </c>
      <c r="I31" s="229">
        <f t="shared" ref="I31:I46" si="8">C31/B31</f>
        <v>1</v>
      </c>
      <c r="J31" s="229">
        <f t="shared" ref="J31:J46" si="9">G31/F31</f>
        <v>0.99999867616362814</v>
      </c>
      <c r="K31" s="229"/>
      <c r="L31" s="235" t="s">
        <v>103</v>
      </c>
      <c r="M31" s="273">
        <v>16618.367999999999</v>
      </c>
      <c r="N31" s="279">
        <v>16618.346000000001</v>
      </c>
      <c r="O31" s="239">
        <f t="shared" ref="O31:O46" si="10">M31+N31</f>
        <v>33236.714</v>
      </c>
      <c r="P31" s="263">
        <f t="shared" ref="P31:P46" si="11">O31/$O$47</f>
        <v>1.3565610899638694E-2</v>
      </c>
      <c r="Q31" s="36"/>
      <c r="R31" s="36"/>
      <c r="S31" s="36"/>
      <c r="T31" s="36"/>
      <c r="U31" s="23"/>
      <c r="V31" s="23"/>
    </row>
    <row r="32" spans="1:22" x14ac:dyDescent="0.25">
      <c r="A32" s="235" t="s">
        <v>103</v>
      </c>
      <c r="B32" s="240">
        <v>1489043</v>
      </c>
      <c r="C32" s="255">
        <v>1489043</v>
      </c>
      <c r="D32" s="231">
        <f t="shared" si="6"/>
        <v>0</v>
      </c>
      <c r="E32" s="232"/>
      <c r="F32" s="240">
        <v>1489043</v>
      </c>
      <c r="G32" s="239">
        <v>1489043</v>
      </c>
      <c r="H32" s="237">
        <f t="shared" si="7"/>
        <v>0</v>
      </c>
      <c r="I32" s="229">
        <f t="shared" si="8"/>
        <v>1</v>
      </c>
      <c r="J32" s="229">
        <f t="shared" si="9"/>
        <v>1</v>
      </c>
      <c r="K32" s="229"/>
      <c r="L32" s="235" t="s">
        <v>103</v>
      </c>
      <c r="M32" s="273">
        <v>1489.0429999999999</v>
      </c>
      <c r="N32" s="279">
        <v>1489.0429999999999</v>
      </c>
      <c r="O32" s="239">
        <f t="shared" si="10"/>
        <v>2978.0859999999998</v>
      </c>
      <c r="P32" s="263">
        <f t="shared" si="11"/>
        <v>1.215509929822226E-3</v>
      </c>
      <c r="Q32" s="36"/>
      <c r="R32" s="36"/>
      <c r="S32" s="36"/>
      <c r="T32" s="36"/>
      <c r="U32" s="23"/>
      <c r="V32" s="23"/>
    </row>
    <row r="33" spans="1:22" x14ac:dyDescent="0.25">
      <c r="A33" s="235" t="s">
        <v>104</v>
      </c>
      <c r="B33" s="240">
        <v>128085517</v>
      </c>
      <c r="C33" s="255">
        <v>128085517</v>
      </c>
      <c r="D33" s="231">
        <f t="shared" si="6"/>
        <v>0</v>
      </c>
      <c r="E33" s="232"/>
      <c r="F33" s="240">
        <v>132058327.46000001</v>
      </c>
      <c r="G33" s="239">
        <v>132058326</v>
      </c>
      <c r="H33" s="237">
        <f>F33-G33</f>
        <v>1.4600000083446503</v>
      </c>
      <c r="I33" s="229">
        <f>C35/B33</f>
        <v>0.13607639183749401</v>
      </c>
      <c r="J33" s="229">
        <f t="shared" si="9"/>
        <v>0.99999998894427911</v>
      </c>
      <c r="K33" s="229"/>
      <c r="L33" s="235" t="s">
        <v>104</v>
      </c>
      <c r="M33" s="273">
        <v>128085.51700000001</v>
      </c>
      <c r="N33" s="279">
        <v>132058.326</v>
      </c>
      <c r="O33" s="239">
        <f t="shared" si="10"/>
        <v>260143.84299999999</v>
      </c>
      <c r="P33" s="263">
        <f t="shared" si="11"/>
        <v>0.10617807019294076</v>
      </c>
      <c r="Q33" s="36"/>
      <c r="R33" s="36"/>
      <c r="S33" s="36"/>
      <c r="T33" s="36"/>
      <c r="U33" s="23"/>
      <c r="V33" s="23"/>
    </row>
    <row r="34" spans="1:22" x14ac:dyDescent="0.25">
      <c r="A34" s="235" t="s">
        <v>105</v>
      </c>
      <c r="B34" s="240">
        <v>13322827</v>
      </c>
      <c r="C34" s="255">
        <v>13322827</v>
      </c>
      <c r="D34" s="231">
        <f t="shared" si="6"/>
        <v>0</v>
      </c>
      <c r="E34" s="232"/>
      <c r="F34" s="240">
        <v>13412908</v>
      </c>
      <c r="G34" s="239">
        <v>13412908</v>
      </c>
      <c r="H34" s="237">
        <f t="shared" si="7"/>
        <v>0</v>
      </c>
      <c r="I34" s="229">
        <f t="shared" si="8"/>
        <v>1</v>
      </c>
      <c r="J34" s="229">
        <f t="shared" si="9"/>
        <v>1</v>
      </c>
      <c r="K34" s="229"/>
      <c r="L34" s="235" t="s">
        <v>105</v>
      </c>
      <c r="M34" s="273">
        <v>13322.826999999999</v>
      </c>
      <c r="N34" s="279">
        <v>13412.907999999999</v>
      </c>
      <c r="O34" s="239">
        <f t="shared" si="10"/>
        <v>26735.735000000001</v>
      </c>
      <c r="P34" s="263">
        <f t="shared" si="11"/>
        <v>1.0912227307604829E-2</v>
      </c>
      <c r="Q34" s="36"/>
      <c r="R34" s="36"/>
      <c r="S34" s="36"/>
      <c r="T34" s="36"/>
      <c r="U34" s="23"/>
      <c r="V34" s="23"/>
    </row>
    <row r="35" spans="1:22" x14ac:dyDescent="0.25">
      <c r="A35" s="235" t="s">
        <v>106</v>
      </c>
      <c r="B35" s="240">
        <v>25159856</v>
      </c>
      <c r="C35" s="255">
        <v>17429415</v>
      </c>
      <c r="D35" s="231">
        <f t="shared" si="6"/>
        <v>7730441</v>
      </c>
      <c r="E35" s="232"/>
      <c r="F35" s="240">
        <v>25429415</v>
      </c>
      <c r="G35" s="239">
        <v>17429415</v>
      </c>
      <c r="H35" s="237">
        <f t="shared" si="7"/>
        <v>8000000</v>
      </c>
      <c r="I35" s="229">
        <f>G35/F35</f>
        <v>0.68540369489427888</v>
      </c>
      <c r="J35" s="229">
        <f t="shared" si="9"/>
        <v>0.68540369489427888</v>
      </c>
      <c r="K35" s="229"/>
      <c r="L35" s="235" t="s">
        <v>106</v>
      </c>
      <c r="M35" s="273">
        <v>17429.415000000001</v>
      </c>
      <c r="N35" s="279">
        <v>17429.415000000001</v>
      </c>
      <c r="O35" s="239">
        <f t="shared" si="10"/>
        <v>34858.83</v>
      </c>
      <c r="P35" s="263">
        <f t="shared" si="11"/>
        <v>1.4227679793996853E-2</v>
      </c>
      <c r="Q35" s="36"/>
      <c r="R35" s="36"/>
      <c r="S35" s="36"/>
      <c r="T35" s="36"/>
      <c r="U35" s="23"/>
      <c r="V35" s="23"/>
    </row>
    <row r="36" spans="1:22" x14ac:dyDescent="0.25">
      <c r="A36" s="235" t="s">
        <v>107</v>
      </c>
      <c r="B36" s="240">
        <v>414092</v>
      </c>
      <c r="C36" s="255">
        <v>414092</v>
      </c>
      <c r="D36" s="231">
        <f t="shared" ref="D36:D46" si="12">B36-C36</f>
        <v>0</v>
      </c>
      <c r="E36" s="232"/>
      <c r="F36" s="240">
        <v>414092</v>
      </c>
      <c r="G36" s="239">
        <v>414092</v>
      </c>
      <c r="H36" s="237">
        <f t="shared" si="7"/>
        <v>0</v>
      </c>
      <c r="I36" s="229">
        <f t="shared" si="8"/>
        <v>1</v>
      </c>
      <c r="J36" s="229">
        <f t="shared" si="9"/>
        <v>1</v>
      </c>
      <c r="K36" s="229"/>
      <c r="L36" s="235" t="s">
        <v>107</v>
      </c>
      <c r="M36" s="273">
        <v>414.09199999999998</v>
      </c>
      <c r="N36" s="279">
        <v>414.09199999999998</v>
      </c>
      <c r="O36" s="239">
        <f t="shared" si="10"/>
        <v>828.18399999999997</v>
      </c>
      <c r="P36" s="263">
        <f t="shared" si="11"/>
        <v>3.3802444782316242E-4</v>
      </c>
      <c r="Q36" s="36"/>
      <c r="R36" s="36"/>
      <c r="S36" s="36"/>
      <c r="T36" s="36"/>
      <c r="U36" s="23"/>
      <c r="V36" s="23"/>
    </row>
    <row r="37" spans="1:22" x14ac:dyDescent="0.25">
      <c r="A37" s="235" t="s">
        <v>107</v>
      </c>
      <c r="B37" s="240">
        <v>103047</v>
      </c>
      <c r="C37" s="255">
        <v>103047</v>
      </c>
      <c r="D37" s="231">
        <f t="shared" si="12"/>
        <v>0</v>
      </c>
      <c r="E37" s="232"/>
      <c r="F37" s="240">
        <v>103047</v>
      </c>
      <c r="G37" s="239">
        <v>103047</v>
      </c>
      <c r="H37" s="237">
        <f t="shared" si="7"/>
        <v>0</v>
      </c>
      <c r="I37" s="229">
        <f t="shared" si="8"/>
        <v>1</v>
      </c>
      <c r="J37" s="229">
        <f t="shared" si="9"/>
        <v>1</v>
      </c>
      <c r="K37" s="229"/>
      <c r="L37" s="235" t="s">
        <v>107</v>
      </c>
      <c r="M37" s="273">
        <v>103.047</v>
      </c>
      <c r="N37" s="279">
        <v>103.047</v>
      </c>
      <c r="O37" s="239">
        <f t="shared" si="10"/>
        <v>206.09399999999999</v>
      </c>
      <c r="P37" s="263">
        <f t="shared" si="11"/>
        <v>8.4117551835904617E-5</v>
      </c>
      <c r="Q37" s="36"/>
      <c r="R37" s="36"/>
      <c r="S37" s="36"/>
      <c r="T37" s="36"/>
      <c r="U37" s="23"/>
      <c r="V37" s="23"/>
    </row>
    <row r="38" spans="1:22" x14ac:dyDescent="0.25">
      <c r="A38" s="235" t="s">
        <v>108</v>
      </c>
      <c r="B38" s="240">
        <v>28617438</v>
      </c>
      <c r="C38" s="255">
        <v>27387997</v>
      </c>
      <c r="D38" s="231">
        <f t="shared" si="12"/>
        <v>1229441</v>
      </c>
      <c r="E38" s="232"/>
      <c r="F38" s="240">
        <v>28617438</v>
      </c>
      <c r="G38" s="239">
        <v>27387997</v>
      </c>
      <c r="H38" s="237">
        <f t="shared" si="7"/>
        <v>1229441</v>
      </c>
      <c r="I38" s="229">
        <f t="shared" si="8"/>
        <v>0.95703874679487377</v>
      </c>
      <c r="J38" s="229">
        <f t="shared" si="9"/>
        <v>0.95703874679487377</v>
      </c>
      <c r="K38" s="229"/>
      <c r="L38" s="235" t="s">
        <v>108</v>
      </c>
      <c r="M38" s="273">
        <v>27387.996999999999</v>
      </c>
      <c r="N38" s="279">
        <v>27387.996999999999</v>
      </c>
      <c r="O38" s="239">
        <f t="shared" si="10"/>
        <v>54775.993999999999</v>
      </c>
      <c r="P38" s="263">
        <f t="shared" si="11"/>
        <v>2.2356897894447197E-2</v>
      </c>
      <c r="Q38" s="36"/>
      <c r="R38" s="36"/>
      <c r="S38" s="36"/>
      <c r="T38" s="36"/>
      <c r="U38" s="23"/>
      <c r="V38" s="23"/>
    </row>
    <row r="39" spans="1:22" x14ac:dyDescent="0.25">
      <c r="A39" s="235" t="s">
        <v>109</v>
      </c>
      <c r="B39" s="240">
        <v>168627646</v>
      </c>
      <c r="C39" s="255">
        <v>168627646</v>
      </c>
      <c r="D39" s="231">
        <f t="shared" si="12"/>
        <v>0</v>
      </c>
      <c r="E39" s="232"/>
      <c r="F39" s="240">
        <v>168627646</v>
      </c>
      <c r="G39" s="239">
        <v>168627646</v>
      </c>
      <c r="H39" s="237">
        <f t="shared" si="7"/>
        <v>0</v>
      </c>
      <c r="I39" s="229">
        <f t="shared" si="8"/>
        <v>1</v>
      </c>
      <c r="J39" s="229">
        <f t="shared" si="9"/>
        <v>1</v>
      </c>
      <c r="K39" s="229"/>
      <c r="L39" s="235" t="s">
        <v>109</v>
      </c>
      <c r="M39" s="273">
        <v>168627.64600000001</v>
      </c>
      <c r="N39" s="279">
        <v>168627.64600000001</v>
      </c>
      <c r="O39" s="239">
        <f t="shared" si="10"/>
        <v>337255.29200000002</v>
      </c>
      <c r="P39" s="263">
        <f t="shared" si="11"/>
        <v>0.13765121501229124</v>
      </c>
      <c r="Q39" s="36"/>
      <c r="R39" s="36"/>
      <c r="S39" s="36"/>
      <c r="T39" s="36"/>
      <c r="U39" s="23"/>
      <c r="V39" s="23"/>
    </row>
    <row r="40" spans="1:22" x14ac:dyDescent="0.25">
      <c r="A40" s="235" t="s">
        <v>109</v>
      </c>
      <c r="B40" s="240">
        <v>226572</v>
      </c>
      <c r="C40" s="255">
        <v>226572</v>
      </c>
      <c r="D40" s="231">
        <f t="shared" si="12"/>
        <v>0</v>
      </c>
      <c r="E40" s="233"/>
      <c r="F40" s="240">
        <v>233571</v>
      </c>
      <c r="G40" s="239">
        <v>233571</v>
      </c>
      <c r="H40" s="237">
        <f t="shared" si="7"/>
        <v>0</v>
      </c>
      <c r="I40" s="229">
        <f t="shared" si="8"/>
        <v>1</v>
      </c>
      <c r="J40" s="229">
        <f t="shared" si="9"/>
        <v>1</v>
      </c>
      <c r="K40" s="229"/>
      <c r="L40" s="235" t="s">
        <v>109</v>
      </c>
      <c r="M40" s="273">
        <v>226.572</v>
      </c>
      <c r="N40" s="279">
        <v>233.571</v>
      </c>
      <c r="O40" s="239">
        <f t="shared" si="10"/>
        <v>460.14300000000003</v>
      </c>
      <c r="P40" s="263">
        <f t="shared" si="11"/>
        <v>1.8780800340829264E-4</v>
      </c>
      <c r="Q40" s="36"/>
      <c r="R40" s="36"/>
      <c r="S40" s="36"/>
      <c r="T40" s="36"/>
      <c r="U40" s="23"/>
      <c r="V40" s="23"/>
    </row>
    <row r="41" spans="1:22" x14ac:dyDescent="0.25">
      <c r="A41" s="235" t="s">
        <v>110</v>
      </c>
      <c r="B41" s="240">
        <v>618360878</v>
      </c>
      <c r="C41" s="255">
        <v>618360878</v>
      </c>
      <c r="D41" s="231">
        <f t="shared" si="12"/>
        <v>0</v>
      </c>
      <c r="E41" s="232"/>
      <c r="F41" s="240">
        <v>618717048</v>
      </c>
      <c r="G41" s="239">
        <v>619117084</v>
      </c>
      <c r="H41" s="237">
        <f t="shared" si="7"/>
        <v>-400036</v>
      </c>
      <c r="I41" s="229">
        <f t="shared" si="8"/>
        <v>1</v>
      </c>
      <c r="J41" s="229">
        <f t="shared" si="9"/>
        <v>1.0006465572611796</v>
      </c>
      <c r="K41" s="229"/>
      <c r="L41" s="235" t="s">
        <v>110</v>
      </c>
      <c r="M41" s="273">
        <v>618360.87800000003</v>
      </c>
      <c r="N41" s="279">
        <v>619117.08400000003</v>
      </c>
      <c r="O41" s="239">
        <f t="shared" si="10"/>
        <v>1237477.9620000001</v>
      </c>
      <c r="P41" s="263">
        <f t="shared" si="11"/>
        <v>0.50507834587287659</v>
      </c>
      <c r="Q41" s="36"/>
      <c r="R41" s="36"/>
      <c r="S41" s="36"/>
      <c r="T41" s="36"/>
      <c r="U41" s="23"/>
      <c r="V41" s="23"/>
    </row>
    <row r="42" spans="1:22" x14ac:dyDescent="0.25">
      <c r="A42" s="235" t="s">
        <v>110</v>
      </c>
      <c r="B42" s="240">
        <v>24146709</v>
      </c>
      <c r="C42" s="256"/>
      <c r="D42" s="231">
        <f t="shared" si="12"/>
        <v>24146709</v>
      </c>
      <c r="E42" s="232"/>
      <c r="F42" s="240">
        <v>24146709</v>
      </c>
      <c r="G42" s="239">
        <v>24798230</v>
      </c>
      <c r="H42" s="237">
        <f t="shared" si="7"/>
        <v>-651521</v>
      </c>
      <c r="I42" s="229">
        <f t="shared" si="8"/>
        <v>0</v>
      </c>
      <c r="J42" s="229">
        <f t="shared" si="9"/>
        <v>1.0269817721330057</v>
      </c>
      <c r="K42" s="229"/>
      <c r="L42" s="235" t="s">
        <v>110</v>
      </c>
      <c r="M42" s="274"/>
      <c r="N42" s="279">
        <v>24798.23</v>
      </c>
      <c r="O42" s="239">
        <f t="shared" si="10"/>
        <v>24798.23</v>
      </c>
      <c r="P42" s="263">
        <f t="shared" si="11"/>
        <v>1.0121431955630368E-2</v>
      </c>
      <c r="Q42" s="36"/>
      <c r="R42" s="36"/>
      <c r="S42" s="36"/>
      <c r="T42" s="36"/>
      <c r="U42" s="23"/>
      <c r="V42" s="23"/>
    </row>
    <row r="43" spans="1:22" x14ac:dyDescent="0.25">
      <c r="A43" s="236" t="s">
        <v>110</v>
      </c>
      <c r="B43" s="245">
        <v>0</v>
      </c>
      <c r="C43" s="257"/>
      <c r="D43" s="231">
        <f t="shared" si="12"/>
        <v>0</v>
      </c>
      <c r="E43" s="232"/>
      <c r="F43" s="240">
        <v>194821776</v>
      </c>
      <c r="G43" s="239">
        <v>194821776</v>
      </c>
      <c r="H43" s="237">
        <f t="shared" si="7"/>
        <v>0</v>
      </c>
      <c r="I43" s="229"/>
      <c r="J43" s="229">
        <f t="shared" si="9"/>
        <v>1</v>
      </c>
      <c r="K43" s="229"/>
      <c r="L43" s="270" t="s">
        <v>110</v>
      </c>
      <c r="M43" s="275"/>
      <c r="N43" s="279">
        <v>194821.77600000001</v>
      </c>
      <c r="O43" s="239">
        <f t="shared" si="10"/>
        <v>194821.77600000001</v>
      </c>
      <c r="P43" s="263">
        <f t="shared" si="11"/>
        <v>7.9516777982100398E-2</v>
      </c>
      <c r="Q43" s="36"/>
      <c r="R43" s="36"/>
      <c r="S43" s="36"/>
      <c r="T43" s="36"/>
      <c r="U43" s="23"/>
      <c r="V43" s="23"/>
    </row>
    <row r="44" spans="1:22" x14ac:dyDescent="0.25">
      <c r="A44" s="235" t="s">
        <v>111</v>
      </c>
      <c r="B44" s="240">
        <v>11775958.000000002</v>
      </c>
      <c r="C44" s="256">
        <v>11775957</v>
      </c>
      <c r="D44" s="231">
        <f t="shared" si="12"/>
        <v>1.0000000018626451</v>
      </c>
      <c r="E44" s="232"/>
      <c r="F44" s="240">
        <v>11775958.000000002</v>
      </c>
      <c r="G44" s="239">
        <v>11775957</v>
      </c>
      <c r="H44" s="237">
        <f t="shared" si="7"/>
        <v>1.0000000018626451</v>
      </c>
      <c r="I44" s="229">
        <f t="shared" si="8"/>
        <v>0.99999991508121866</v>
      </c>
      <c r="J44" s="229">
        <f t="shared" si="9"/>
        <v>0.99999991508121866</v>
      </c>
      <c r="K44" s="229"/>
      <c r="L44" s="235" t="s">
        <v>111</v>
      </c>
      <c r="M44" s="274">
        <v>11775.957</v>
      </c>
      <c r="N44" s="279">
        <v>11775.957</v>
      </c>
      <c r="O44" s="239">
        <f t="shared" si="10"/>
        <v>23551.914000000001</v>
      </c>
      <c r="P44" s="263">
        <f t="shared" si="11"/>
        <v>9.6127463522944281E-3</v>
      </c>
      <c r="Q44" s="36"/>
      <c r="R44" s="36"/>
      <c r="S44" s="36"/>
      <c r="T44" s="36"/>
      <c r="U44" s="23"/>
      <c r="V44" s="23"/>
    </row>
    <row r="45" spans="1:22" x14ac:dyDescent="0.25">
      <c r="A45" s="235" t="s">
        <v>112</v>
      </c>
      <c r="B45" s="240">
        <v>81325555.000000015</v>
      </c>
      <c r="C45" s="256">
        <v>81325554</v>
      </c>
      <c r="D45" s="231">
        <f t="shared" si="12"/>
        <v>1.0000000149011612</v>
      </c>
      <c r="E45" s="232"/>
      <c r="F45" s="240">
        <v>81325555.000000015</v>
      </c>
      <c r="G45" s="239">
        <v>81325554</v>
      </c>
      <c r="H45" s="237">
        <f t="shared" si="7"/>
        <v>1.0000000149011612</v>
      </c>
      <c r="I45" s="229">
        <f t="shared" si="8"/>
        <v>0.99999998770374188</v>
      </c>
      <c r="J45" s="229">
        <f t="shared" si="9"/>
        <v>0.99999998770374188</v>
      </c>
      <c r="K45" s="229"/>
      <c r="L45" s="235" t="s">
        <v>112</v>
      </c>
      <c r="M45" s="274">
        <v>81325.554000000004</v>
      </c>
      <c r="N45" s="279">
        <v>81325.554000000004</v>
      </c>
      <c r="O45" s="239">
        <f t="shared" si="10"/>
        <v>162651.10800000001</v>
      </c>
      <c r="P45" s="263">
        <f t="shared" si="11"/>
        <v>6.6386275235365041E-2</v>
      </c>
      <c r="Q45" s="36"/>
      <c r="R45" s="36"/>
      <c r="S45" s="36"/>
      <c r="T45" s="36"/>
      <c r="U45" s="23"/>
      <c r="V45" s="23"/>
    </row>
    <row r="46" spans="1:22" x14ac:dyDescent="0.25">
      <c r="A46" s="235" t="s">
        <v>181</v>
      </c>
      <c r="B46" s="240">
        <v>27505051</v>
      </c>
      <c r="C46" s="238">
        <v>27505051</v>
      </c>
      <c r="D46" s="231">
        <f t="shared" si="12"/>
        <v>0</v>
      </c>
      <c r="E46" s="232"/>
      <c r="F46" s="240">
        <v>27505051</v>
      </c>
      <c r="G46" s="239">
        <v>27505051</v>
      </c>
      <c r="H46" s="237">
        <f t="shared" si="7"/>
        <v>0</v>
      </c>
      <c r="I46" s="229">
        <f t="shared" si="8"/>
        <v>1</v>
      </c>
      <c r="J46" s="229">
        <f t="shared" si="9"/>
        <v>1</v>
      </c>
      <c r="K46" s="229"/>
      <c r="L46" s="271" t="s">
        <v>181</v>
      </c>
      <c r="M46" s="276">
        <v>27505.050999999999</v>
      </c>
      <c r="N46" s="280">
        <v>27505.050999999999</v>
      </c>
      <c r="O46" s="259">
        <f t="shared" si="10"/>
        <v>55010.101999999999</v>
      </c>
      <c r="P46" s="264">
        <f t="shared" si="11"/>
        <v>2.2452449399222685E-2</v>
      </c>
      <c r="Q46" s="36"/>
      <c r="R46" s="36"/>
      <c r="S46" s="36"/>
      <c r="T46" s="36"/>
      <c r="U46" s="23"/>
      <c r="V46" s="23"/>
    </row>
    <row r="47" spans="1:22" ht="16.5" thickBot="1" x14ac:dyDescent="0.3">
      <c r="A47" s="234" t="s">
        <v>99</v>
      </c>
      <c r="B47" s="249">
        <f>SUM(B30:B46)</f>
        <v>1145919206.21</v>
      </c>
      <c r="C47" s="249">
        <f>SUM(C30:C46)</f>
        <v>1112812613</v>
      </c>
      <c r="D47" s="249">
        <f t="shared" ref="D47:H47" si="13">SUM(D30:D46)</f>
        <v>33106593.210000016</v>
      </c>
      <c r="E47" s="249"/>
      <c r="F47" s="249">
        <f t="shared" si="13"/>
        <v>1345436601.6700001</v>
      </c>
      <c r="G47" s="249">
        <f t="shared" si="13"/>
        <v>1337258692</v>
      </c>
      <c r="H47" s="250">
        <f t="shared" si="13"/>
        <v>8177909.670000026</v>
      </c>
      <c r="I47" s="253">
        <f>C47/B47</f>
        <v>0.97110913838376411</v>
      </c>
      <c r="J47" s="254">
        <f>G47/F47</f>
        <v>0.99392174283065482</v>
      </c>
      <c r="K47" s="269"/>
      <c r="L47" s="260" t="s">
        <v>99</v>
      </c>
      <c r="M47" s="277">
        <f>SUM(M30:M46)</f>
        <v>1112812.6129999999</v>
      </c>
      <c r="N47" s="277">
        <f>SUM(N30:N46)</f>
        <v>1337258.692</v>
      </c>
      <c r="O47" s="261">
        <f>SUM(O30:O46)</f>
        <v>2450071.3050000002</v>
      </c>
      <c r="P47" s="262">
        <f>SUM(P30:P46)</f>
        <v>1.0000000000000002</v>
      </c>
      <c r="Q47" s="36"/>
      <c r="R47" s="36"/>
      <c r="S47" s="36"/>
      <c r="T47" s="36"/>
      <c r="U47" s="23"/>
      <c r="V47" s="23"/>
    </row>
    <row r="48" spans="1:22" ht="16.5" thickTop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23"/>
      <c r="V48" s="23"/>
    </row>
    <row r="49" spans="1:22" x14ac:dyDescent="0.25">
      <c r="A49" s="23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258">
        <f>M47+N47</f>
        <v>2450071.3049999997</v>
      </c>
      <c r="O49" s="36"/>
      <c r="P49" s="36"/>
      <c r="Q49" s="36"/>
      <c r="R49" s="36"/>
      <c r="S49" s="36"/>
      <c r="T49" s="36"/>
      <c r="U49" s="23"/>
      <c r="V49" s="23"/>
    </row>
    <row r="50" spans="1:22" x14ac:dyDescent="0.25">
      <c r="A50" s="23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23"/>
      <c r="V50" s="23"/>
    </row>
    <row r="51" spans="1:22" x14ac:dyDescent="0.25">
      <c r="A51" s="23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23"/>
      <c r="V51" s="23"/>
    </row>
    <row r="52" spans="1:22" x14ac:dyDescent="0.25">
      <c r="A52" s="23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23"/>
      <c r="V52" s="23"/>
    </row>
    <row r="53" spans="1:22" x14ac:dyDescent="0.25">
      <c r="A53" s="2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23"/>
      <c r="V53" s="23"/>
    </row>
    <row r="54" spans="1:22" x14ac:dyDescent="0.25">
      <c r="A54" s="23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23"/>
      <c r="V54" s="23"/>
    </row>
    <row r="55" spans="1:22" x14ac:dyDescent="0.25">
      <c r="A55" s="23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23"/>
      <c r="V55" s="23"/>
    </row>
    <row r="56" spans="1:22" x14ac:dyDescent="0.25">
      <c r="A56" s="23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3"/>
      <c r="V56" s="23"/>
    </row>
    <row r="57" spans="1:22" x14ac:dyDescent="0.25">
      <c r="A57" s="23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23"/>
      <c r="V57" s="23"/>
    </row>
    <row r="58" spans="1:22" x14ac:dyDescent="0.25">
      <c r="A58" s="23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23"/>
      <c r="V58" s="23"/>
    </row>
    <row r="59" spans="1:22" x14ac:dyDescent="0.25">
      <c r="A59" s="23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23"/>
      <c r="V59" s="23"/>
    </row>
    <row r="60" spans="1:22" x14ac:dyDescent="0.25">
      <c r="A60" s="23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23"/>
      <c r="V60" s="23"/>
    </row>
    <row r="61" spans="1:22" x14ac:dyDescent="0.25">
      <c r="A61" s="23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23"/>
      <c r="V61" s="23"/>
    </row>
    <row r="62" spans="1:22" x14ac:dyDescent="0.25">
      <c r="A62" s="23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23"/>
      <c r="V62" s="23"/>
    </row>
    <row r="63" spans="1:22" x14ac:dyDescent="0.25">
      <c r="A63" s="23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23"/>
      <c r="V63" s="23"/>
    </row>
    <row r="64" spans="1:22" x14ac:dyDescent="0.25">
      <c r="A64" s="23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23"/>
      <c r="V64" s="23"/>
    </row>
    <row r="65" spans="1:22" x14ac:dyDescent="0.25">
      <c r="A65" s="23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23"/>
      <c r="V65" s="23"/>
    </row>
    <row r="66" spans="1:22" x14ac:dyDescent="0.25">
      <c r="A66" s="23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23"/>
      <c r="V66" s="23"/>
    </row>
  </sheetData>
  <mergeCells count="6">
    <mergeCell ref="B3:D3"/>
    <mergeCell ref="F3:H3"/>
    <mergeCell ref="B27:D27"/>
    <mergeCell ref="F27:H27"/>
    <mergeCell ref="B28:D28"/>
    <mergeCell ref="F28:H28"/>
  </mergeCells>
  <pageMargins left="0.7" right="0.7" top="0.75" bottom="0.75" header="0.3" footer="0.3"/>
  <pageSetup scale="80" orientation="landscape" horizontalDpi="4294967293" verticalDpi="4294967293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M12" sqref="M12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AF32261145F409836FCA14A350740" ma:contentTypeVersion="13" ma:contentTypeDescription="Create a new document." ma:contentTypeScope="" ma:versionID="e6e20f39cc4c21cc032fe8d5b96fa7a5">
  <xsd:schema xmlns:xsd="http://www.w3.org/2001/XMLSchema" xmlns:xs="http://www.w3.org/2001/XMLSchema" xmlns:p="http://schemas.microsoft.com/office/2006/metadata/properties" xmlns:ns2="1b4d2e45-8e50-4808-be92-179850164968" xmlns:ns3="a4907018-feab-4701-b416-2003e651155e" targetNamespace="http://schemas.microsoft.com/office/2006/metadata/properties" ma:root="true" ma:fieldsID="95d0133f5d75fc845247afee9e3459dc" ns2:_="" ns3:_="">
    <xsd:import namespace="1b4d2e45-8e50-4808-be92-179850164968"/>
    <xsd:import namespace="a4907018-feab-4701-b416-2003e65115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4d2e45-8e50-4808-be92-1798501649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907018-feab-4701-b416-2003e651155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9FC37C-5E8D-4C53-B995-8AFF1ED7B498}"/>
</file>

<file path=customXml/itemProps2.xml><?xml version="1.0" encoding="utf-8"?>
<ds:datastoreItem xmlns:ds="http://schemas.openxmlformats.org/officeDocument/2006/customXml" ds:itemID="{27F91E65-625F-4149-913E-9ACB8F2F1596}"/>
</file>

<file path=customXml/itemProps3.xml><?xml version="1.0" encoding="utf-8"?>
<ds:datastoreItem xmlns:ds="http://schemas.openxmlformats.org/officeDocument/2006/customXml" ds:itemID="{B62E599B-83C3-4BAE-9F4E-0A367CA58E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22" baseType="lpstr">
      <vt:lpstr>June 2020</vt:lpstr>
      <vt:lpstr>July 2020</vt:lpstr>
      <vt:lpstr>Organised Forces</vt:lpstr>
      <vt:lpstr>STATE TRANSFERS</vt:lpstr>
      <vt:lpstr>State Trans 2</vt:lpstr>
      <vt:lpstr>Summary</vt:lpstr>
      <vt:lpstr>Analysis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Analysis!Print_Area</vt:lpstr>
      <vt:lpstr>Summary!Print_Area</vt:lpstr>
      <vt:lpstr>'July 2020'!Print_Titles</vt:lpstr>
      <vt:lpstr>'June 2020'!Print_Titles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Abate Chaplain Japheth</dc:creator>
  <cp:lastModifiedBy>Benjamin koyongwa</cp:lastModifiedBy>
  <cp:lastPrinted>2021-03-09T14:21:32Z</cp:lastPrinted>
  <dcterms:created xsi:type="dcterms:W3CDTF">2020-11-28T08:50:10Z</dcterms:created>
  <dcterms:modified xsi:type="dcterms:W3CDTF">2021-03-23T06:49:17Z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0x010100BA6AF32261145F409836FCA14A350740</vt:lpwstr>
  </property>
</Properties>
</file>